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SO 01 - Odstraněn..." sheetId="2" r:id="rId2"/>
    <sheet name="SO 02 - SO 02 - Oprava ná..." sheetId="3" r:id="rId3"/>
    <sheet name="SO 03.1 - SO 03.1 - Rekon..." sheetId="4" r:id="rId4"/>
    <sheet name="SO 03.2 - SO 03.2 - Rekon..." sheetId="5" r:id="rId5"/>
    <sheet name="SO 03.3 - SO 03.3 - Rekon..." sheetId="6" r:id="rId6"/>
    <sheet name="SO 04 - SO 04 - Rekonstru..." sheetId="7" r:id="rId7"/>
    <sheet name="SO 05.1 - SO 05.1 - Výpus..." sheetId="8" r:id="rId8"/>
    <sheet name="SO 05.2 - SO 05.2 - Oprav..." sheetId="9" r:id="rId9"/>
    <sheet name="SO 05.3 - SO 05.3 - Oprav..." sheetId="10" r:id="rId10"/>
    <sheet name="SO 06 - SO 06 - Odpadní k..." sheetId="11" r:id="rId11"/>
    <sheet name="VON - Vedlejší a ostatní ..." sheetId="12" r:id="rId12"/>
    <sheet name="Pokyny pro vyplnění" sheetId="13" r:id="rId13"/>
  </sheets>
  <definedNames>
    <definedName name="_xlnm.Print_Area" localSheetId="0">'Rekapitulace stavby'!$D$4:$AO$33,'Rekapitulace stavby'!$C$39:$AQ$63</definedName>
    <definedName name="_xlnm.Print_Titles" localSheetId="0">'Rekapitulace stavby'!$49:$49</definedName>
    <definedName name="_xlnm._FilterDatabase" localSheetId="1" hidden="1">'SO 01 - SO 01 - Odstraněn...'!$C$81:$K$130</definedName>
    <definedName name="_xlnm.Print_Area" localSheetId="1">'SO 01 - SO 01 - Odstraněn...'!$C$4:$J$36,'SO 01 - SO 01 - Odstraněn...'!$C$42:$J$63,'SO 01 - SO 01 - Odstraněn...'!$C$69:$K$130</definedName>
    <definedName name="_xlnm.Print_Titles" localSheetId="1">'SO 01 - SO 01 - Odstraněn...'!$81:$81</definedName>
    <definedName name="_xlnm._FilterDatabase" localSheetId="2" hidden="1">'SO 02 - SO 02 - Oprava ná...'!$C$81:$K$172</definedName>
    <definedName name="_xlnm.Print_Area" localSheetId="2">'SO 02 - SO 02 - Oprava ná...'!$C$4:$J$36,'SO 02 - SO 02 - Oprava ná...'!$C$42:$J$63,'SO 02 - SO 02 - Oprava ná...'!$C$69:$K$172</definedName>
    <definedName name="_xlnm.Print_Titles" localSheetId="2">'SO 02 - SO 02 - Oprava ná...'!$81:$81</definedName>
    <definedName name="_xlnm._FilterDatabase" localSheetId="3" hidden="1">'SO 03.1 - SO 03.1 - Rekon...'!$C$81:$K$118</definedName>
    <definedName name="_xlnm.Print_Area" localSheetId="3">'SO 03.1 - SO 03.1 - Rekon...'!$C$4:$J$36,'SO 03.1 - SO 03.1 - Rekon...'!$C$42:$J$63,'SO 03.1 - SO 03.1 - Rekon...'!$C$69:$K$118</definedName>
    <definedName name="_xlnm.Print_Titles" localSheetId="3">'SO 03.1 - SO 03.1 - Rekon...'!$81:$81</definedName>
    <definedName name="_xlnm._FilterDatabase" localSheetId="4" hidden="1">'SO 03.2 - SO 03.2 - Rekon...'!$C$81:$K$127</definedName>
    <definedName name="_xlnm.Print_Area" localSheetId="4">'SO 03.2 - SO 03.2 - Rekon...'!$C$4:$J$36,'SO 03.2 - SO 03.2 - Rekon...'!$C$42:$J$63,'SO 03.2 - SO 03.2 - Rekon...'!$C$69:$K$127</definedName>
    <definedName name="_xlnm.Print_Titles" localSheetId="4">'SO 03.2 - SO 03.2 - Rekon...'!$81:$81</definedName>
    <definedName name="_xlnm._FilterDatabase" localSheetId="5" hidden="1">'SO 03.3 - SO 03.3 - Rekon...'!$C$82:$K$133</definedName>
    <definedName name="_xlnm.Print_Area" localSheetId="5">'SO 03.3 - SO 03.3 - Rekon...'!$C$4:$J$36,'SO 03.3 - SO 03.3 - Rekon...'!$C$42:$J$64,'SO 03.3 - SO 03.3 - Rekon...'!$C$70:$K$133</definedName>
    <definedName name="_xlnm.Print_Titles" localSheetId="5">'SO 03.3 - SO 03.3 - Rekon...'!$82:$82</definedName>
    <definedName name="_xlnm._FilterDatabase" localSheetId="6" hidden="1">'SO 04 - SO 04 - Rekonstru...'!$C$82:$K$189</definedName>
    <definedName name="_xlnm.Print_Area" localSheetId="6">'SO 04 - SO 04 - Rekonstru...'!$C$4:$J$36,'SO 04 - SO 04 - Rekonstru...'!$C$42:$J$64,'SO 04 - SO 04 - Rekonstru...'!$C$70:$K$189</definedName>
    <definedName name="_xlnm.Print_Titles" localSheetId="6">'SO 04 - SO 04 - Rekonstru...'!$82:$82</definedName>
    <definedName name="_xlnm._FilterDatabase" localSheetId="7" hidden="1">'SO 05.1 - SO 05.1 - Výpus...'!$C$82:$K$134</definedName>
    <definedName name="_xlnm.Print_Area" localSheetId="7">'SO 05.1 - SO 05.1 - Výpus...'!$C$4:$J$36,'SO 05.1 - SO 05.1 - Výpus...'!$C$42:$J$64,'SO 05.1 - SO 05.1 - Výpus...'!$C$70:$K$134</definedName>
    <definedName name="_xlnm.Print_Titles" localSheetId="7">'SO 05.1 - SO 05.1 - Výpus...'!$82:$82</definedName>
    <definedName name="_xlnm._FilterDatabase" localSheetId="8" hidden="1">'SO 05.2 - SO 05.2 - Oprav...'!$C$79:$K$96</definedName>
    <definedName name="_xlnm.Print_Area" localSheetId="8">'SO 05.2 - SO 05.2 - Oprav...'!$C$4:$J$36,'SO 05.2 - SO 05.2 - Oprav...'!$C$42:$J$61,'SO 05.2 - SO 05.2 - Oprav...'!$C$67:$K$96</definedName>
    <definedName name="_xlnm.Print_Titles" localSheetId="8">'SO 05.2 - SO 05.2 - Oprav...'!$79:$79</definedName>
    <definedName name="_xlnm._FilterDatabase" localSheetId="9" hidden="1">'SO 05.3 - SO 05.3 - Oprav...'!$C$79:$K$98</definedName>
    <definedName name="_xlnm.Print_Area" localSheetId="9">'SO 05.3 - SO 05.3 - Oprav...'!$C$4:$J$36,'SO 05.3 - SO 05.3 - Oprav...'!$C$42:$J$61,'SO 05.3 - SO 05.3 - Oprav...'!$C$67:$K$98</definedName>
    <definedName name="_xlnm.Print_Titles" localSheetId="9">'SO 05.3 - SO 05.3 - Oprav...'!$79:$79</definedName>
    <definedName name="_xlnm._FilterDatabase" localSheetId="10" hidden="1">'SO 06 - SO 06 - Odpadní k...'!$C$80:$K$110</definedName>
    <definedName name="_xlnm.Print_Area" localSheetId="10">'SO 06 - SO 06 - Odpadní k...'!$C$4:$J$36,'SO 06 - SO 06 - Odpadní k...'!$C$42:$J$62,'SO 06 - SO 06 - Odpadní k...'!$C$68:$K$110</definedName>
    <definedName name="_xlnm.Print_Titles" localSheetId="10">'SO 06 - SO 06 - Odpadní k...'!$80:$80</definedName>
    <definedName name="_xlnm._FilterDatabase" localSheetId="11" hidden="1">'VON - Vedlejší a ostatní ...'!$C$77:$K$95</definedName>
    <definedName name="_xlnm.Print_Area" localSheetId="11">'VON - Vedlejší a ostatní ...'!$C$4:$J$36,'VON - Vedlejší a ostatní ...'!$C$42:$J$59,'VON - Vedlejší a ostatní ...'!$C$65:$K$95</definedName>
    <definedName name="_xlnm.Print_Titles" localSheetId="11">'VON - Vedlejší a ostatní ...'!$77:$77</definedName>
    <definedName name="_xlnm.Print_Area" localSheetId="1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2"/>
  <c r="AX62"/>
  <c i="12"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F34"/>
  <c i="1" r="BD62"/>
  <c i="12" r="BH81"/>
  <c r="F33"/>
  <c i="1" r="BC62"/>
  <c i="12" r="BG81"/>
  <c r="F32"/>
  <c i="1" r="BB62"/>
  <c i="12" r="BF81"/>
  <c r="J31"/>
  <c i="1" r="AW62"/>
  <c i="12" r="F31"/>
  <c i="1" r="BA62"/>
  <c i="12" r="T81"/>
  <c r="T80"/>
  <c r="T79"/>
  <c r="T78"/>
  <c r="R81"/>
  <c r="R80"/>
  <c r="R79"/>
  <c r="R78"/>
  <c r="P81"/>
  <c r="P80"/>
  <c r="P79"/>
  <c r="P78"/>
  <c i="1" r="AU62"/>
  <c i="12" r="BK81"/>
  <c r="BK80"/>
  <c r="J80"/>
  <c r="BK79"/>
  <c r="J79"/>
  <c r="BK78"/>
  <c r="J78"/>
  <c r="J56"/>
  <c r="J27"/>
  <c i="1" r="AG62"/>
  <c i="12" r="J81"/>
  <c r="BE81"/>
  <c r="J30"/>
  <c i="1" r="AV62"/>
  <c i="12" r="F30"/>
  <c i="1" r="AZ62"/>
  <c i="12" r="J58"/>
  <c r="J57"/>
  <c r="J74"/>
  <c r="F74"/>
  <c r="F72"/>
  <c r="E70"/>
  <c r="J51"/>
  <c r="F51"/>
  <c r="F49"/>
  <c r="E47"/>
  <c r="J36"/>
  <c r="J18"/>
  <c r="E18"/>
  <c r="F75"/>
  <c r="F52"/>
  <c r="J17"/>
  <c r="J12"/>
  <c r="J72"/>
  <c r="J49"/>
  <c r="E7"/>
  <c r="E68"/>
  <c r="E45"/>
  <c i="1" r="AY61"/>
  <c r="AX61"/>
  <c i="11" r="BI108"/>
  <c r="BH108"/>
  <c r="BG108"/>
  <c r="BF108"/>
  <c r="T108"/>
  <c r="T107"/>
  <c r="R108"/>
  <c r="R107"/>
  <c r="P108"/>
  <c r="P107"/>
  <c r="BK108"/>
  <c r="BK107"/>
  <c r="J107"/>
  <c r="J108"/>
  <c r="BE108"/>
  <c r="J61"/>
  <c r="BI102"/>
  <c r="BH102"/>
  <c r="BG102"/>
  <c r="BF102"/>
  <c r="T102"/>
  <c r="R102"/>
  <c r="P102"/>
  <c r="BK102"/>
  <c r="J102"/>
  <c r="BE102"/>
  <c r="BI97"/>
  <c r="BH97"/>
  <c r="BG97"/>
  <c r="BF97"/>
  <c r="T97"/>
  <c r="T96"/>
  <c r="R97"/>
  <c r="R96"/>
  <c r="P97"/>
  <c r="P96"/>
  <c r="BK97"/>
  <c r="BK96"/>
  <c r="J96"/>
  <c r="J97"/>
  <c r="BE97"/>
  <c r="J60"/>
  <c r="BI94"/>
  <c r="BH94"/>
  <c r="BG94"/>
  <c r="BF94"/>
  <c r="T94"/>
  <c r="T93"/>
  <c r="R94"/>
  <c r="R93"/>
  <c r="P94"/>
  <c r="P93"/>
  <c r="BK94"/>
  <c r="BK93"/>
  <c r="J93"/>
  <c r="J94"/>
  <c r="BE94"/>
  <c r="J59"/>
  <c r="BI89"/>
  <c r="BH89"/>
  <c r="BG89"/>
  <c r="BF89"/>
  <c r="T89"/>
  <c r="R89"/>
  <c r="P89"/>
  <c r="BK89"/>
  <c r="J89"/>
  <c r="BE89"/>
  <c r="BI84"/>
  <c r="F34"/>
  <c i="1" r="BD61"/>
  <c i="11" r="BH84"/>
  <c r="F33"/>
  <c i="1" r="BC61"/>
  <c i="11" r="BG84"/>
  <c r="F32"/>
  <c i="1" r="BB61"/>
  <c i="11" r="BF84"/>
  <c r="J31"/>
  <c i="1" r="AW61"/>
  <c i="11" r="F31"/>
  <c i="1" r="BA61"/>
  <c i="11" r="T84"/>
  <c r="T83"/>
  <c r="T82"/>
  <c r="T81"/>
  <c r="R84"/>
  <c r="R83"/>
  <c r="R82"/>
  <c r="R81"/>
  <c r="P84"/>
  <c r="P83"/>
  <c r="P82"/>
  <c r="P81"/>
  <c i="1" r="AU61"/>
  <c i="11" r="BK84"/>
  <c r="BK83"/>
  <c r="J83"/>
  <c r="BK82"/>
  <c r="J82"/>
  <c r="BK81"/>
  <c r="J81"/>
  <c r="J56"/>
  <c r="J27"/>
  <c i="1" r="AG61"/>
  <c i="11" r="J84"/>
  <c r="BE84"/>
  <c r="J30"/>
  <c i="1" r="AV61"/>
  <c i="11" r="F30"/>
  <c i="1" r="AZ61"/>
  <c i="11" r="J58"/>
  <c r="J57"/>
  <c r="J77"/>
  <c r="F77"/>
  <c r="F75"/>
  <c r="E73"/>
  <c r="J51"/>
  <c r="F51"/>
  <c r="F49"/>
  <c r="E47"/>
  <c r="J36"/>
  <c r="J18"/>
  <c r="E18"/>
  <c r="F78"/>
  <c r="F52"/>
  <c r="J17"/>
  <c r="J12"/>
  <c r="J75"/>
  <c r="J49"/>
  <c r="E7"/>
  <c r="E71"/>
  <c r="E45"/>
  <c i="1" r="AY60"/>
  <c r="AX60"/>
  <c i="10" r="BI96"/>
  <c r="BH96"/>
  <c r="BG96"/>
  <c r="BF96"/>
  <c r="T96"/>
  <c r="T95"/>
  <c r="R96"/>
  <c r="R95"/>
  <c r="P96"/>
  <c r="P95"/>
  <c r="BK96"/>
  <c r="BK95"/>
  <c r="J95"/>
  <c r="J96"/>
  <c r="BE96"/>
  <c r="J60"/>
  <c r="BI93"/>
  <c r="BH93"/>
  <c r="BG93"/>
  <c r="BF93"/>
  <c r="T93"/>
  <c r="R93"/>
  <c r="P93"/>
  <c r="BK93"/>
  <c r="J93"/>
  <c r="BE93"/>
  <c r="BI89"/>
  <c r="BH89"/>
  <c r="BG89"/>
  <c r="BF89"/>
  <c r="T89"/>
  <c r="T88"/>
  <c r="R89"/>
  <c r="R88"/>
  <c r="P89"/>
  <c r="P88"/>
  <c r="BK89"/>
  <c r="BK88"/>
  <c r="J88"/>
  <c r="J89"/>
  <c r="BE89"/>
  <c r="J59"/>
  <c r="BI83"/>
  <c r="F34"/>
  <c i="1" r="BD60"/>
  <c i="10" r="BH83"/>
  <c r="F33"/>
  <c i="1" r="BC60"/>
  <c i="10" r="BG83"/>
  <c r="F32"/>
  <c i="1" r="BB60"/>
  <c i="10" r="BF83"/>
  <c r="J31"/>
  <c i="1" r="AW60"/>
  <c i="10" r="F31"/>
  <c i="1" r="BA60"/>
  <c i="10" r="T83"/>
  <c r="T82"/>
  <c r="T81"/>
  <c r="T80"/>
  <c r="R83"/>
  <c r="R82"/>
  <c r="R81"/>
  <c r="R80"/>
  <c r="P83"/>
  <c r="P82"/>
  <c r="P81"/>
  <c r="P80"/>
  <c i="1" r="AU60"/>
  <c i="10" r="BK83"/>
  <c r="BK82"/>
  <c r="J82"/>
  <c r="BK81"/>
  <c r="J81"/>
  <c r="BK80"/>
  <c r="J80"/>
  <c r="J56"/>
  <c r="J27"/>
  <c i="1" r="AG60"/>
  <c i="10" r="J83"/>
  <c r="BE83"/>
  <c r="J30"/>
  <c i="1" r="AV60"/>
  <c i="10" r="F30"/>
  <c i="1" r="AZ60"/>
  <c i="10" r="J58"/>
  <c r="J57"/>
  <c r="J76"/>
  <c r="F76"/>
  <c r="F74"/>
  <c r="E72"/>
  <c r="J51"/>
  <c r="F51"/>
  <c r="F49"/>
  <c r="E47"/>
  <c r="J36"/>
  <c r="J18"/>
  <c r="E18"/>
  <c r="F77"/>
  <c r="F52"/>
  <c r="J17"/>
  <c r="J12"/>
  <c r="J74"/>
  <c r="J49"/>
  <c r="E7"/>
  <c r="E70"/>
  <c r="E45"/>
  <c i="1" r="AY59"/>
  <c r="AX59"/>
  <c i="9" r="BI94"/>
  <c r="BH94"/>
  <c r="BG94"/>
  <c r="BF94"/>
  <c r="T94"/>
  <c r="T93"/>
  <c r="R94"/>
  <c r="R93"/>
  <c r="P94"/>
  <c r="P93"/>
  <c r="BK94"/>
  <c r="BK93"/>
  <c r="J93"/>
  <c r="J94"/>
  <c r="BE94"/>
  <c r="J60"/>
  <c r="BI91"/>
  <c r="BH91"/>
  <c r="BG91"/>
  <c r="BF91"/>
  <c r="T91"/>
  <c r="R91"/>
  <c r="P91"/>
  <c r="BK91"/>
  <c r="J91"/>
  <c r="BE91"/>
  <c r="BI89"/>
  <c r="BH89"/>
  <c r="BG89"/>
  <c r="BF89"/>
  <c r="T89"/>
  <c r="T88"/>
  <c r="R89"/>
  <c r="R88"/>
  <c r="P89"/>
  <c r="P88"/>
  <c r="BK89"/>
  <c r="BK88"/>
  <c r="J88"/>
  <c r="J89"/>
  <c r="BE89"/>
  <c r="J59"/>
  <c r="BI83"/>
  <c r="F34"/>
  <c i="1" r="BD59"/>
  <c i="9" r="BH83"/>
  <c r="F33"/>
  <c i="1" r="BC59"/>
  <c i="9" r="BG83"/>
  <c r="F32"/>
  <c i="1" r="BB59"/>
  <c i="9" r="BF83"/>
  <c r="J31"/>
  <c i="1" r="AW59"/>
  <c i="9" r="F31"/>
  <c i="1" r="BA59"/>
  <c i="9" r="T83"/>
  <c r="T82"/>
  <c r="T81"/>
  <c r="T80"/>
  <c r="R83"/>
  <c r="R82"/>
  <c r="R81"/>
  <c r="R80"/>
  <c r="P83"/>
  <c r="P82"/>
  <c r="P81"/>
  <c r="P80"/>
  <c i="1" r="AU59"/>
  <c i="9" r="BK83"/>
  <c r="BK82"/>
  <c r="J82"/>
  <c r="BK81"/>
  <c r="J81"/>
  <c r="BK80"/>
  <c r="J80"/>
  <c r="J56"/>
  <c r="J27"/>
  <c i="1" r="AG59"/>
  <c i="9" r="J83"/>
  <c r="BE83"/>
  <c r="J30"/>
  <c i="1" r="AV59"/>
  <c i="9" r="F30"/>
  <c i="1" r="AZ59"/>
  <c i="9" r="J58"/>
  <c r="J57"/>
  <c r="J76"/>
  <c r="F76"/>
  <c r="F74"/>
  <c r="E72"/>
  <c r="J51"/>
  <c r="F51"/>
  <c r="F49"/>
  <c r="E47"/>
  <c r="J36"/>
  <c r="J18"/>
  <c r="E18"/>
  <c r="F77"/>
  <c r="F52"/>
  <c r="J17"/>
  <c r="J12"/>
  <c r="J74"/>
  <c r="J49"/>
  <c r="E7"/>
  <c r="E70"/>
  <c r="E45"/>
  <c i="1" r="AY58"/>
  <c r="AX58"/>
  <c i="8" r="BI131"/>
  <c r="BH131"/>
  <c r="BG131"/>
  <c r="BF131"/>
  <c r="T131"/>
  <c r="T130"/>
  <c r="T129"/>
  <c r="R131"/>
  <c r="R130"/>
  <c r="R129"/>
  <c r="P131"/>
  <c r="P130"/>
  <c r="P129"/>
  <c r="BK131"/>
  <c r="BK130"/>
  <c r="J130"/>
  <c r="BK129"/>
  <c r="J129"/>
  <c r="J131"/>
  <c r="BE131"/>
  <c r="J63"/>
  <c r="J62"/>
  <c r="BI126"/>
  <c r="BH126"/>
  <c r="BG126"/>
  <c r="BF126"/>
  <c r="T126"/>
  <c r="R126"/>
  <c r="P126"/>
  <c r="BK126"/>
  <c r="J126"/>
  <c r="BE126"/>
  <c r="BI124"/>
  <c r="BH124"/>
  <c r="BG124"/>
  <c r="BF124"/>
  <c r="T124"/>
  <c r="T123"/>
  <c r="R124"/>
  <c r="R123"/>
  <c r="P124"/>
  <c r="P123"/>
  <c r="BK124"/>
  <c r="BK123"/>
  <c r="J123"/>
  <c r="J124"/>
  <c r="BE124"/>
  <c r="J61"/>
  <c r="BI118"/>
  <c r="BH118"/>
  <c r="BG118"/>
  <c r="BF118"/>
  <c r="T118"/>
  <c r="R118"/>
  <c r="P118"/>
  <c r="BK118"/>
  <c r="J118"/>
  <c r="BE118"/>
  <c r="BI113"/>
  <c r="BH113"/>
  <c r="BG113"/>
  <c r="BF113"/>
  <c r="T113"/>
  <c r="T112"/>
  <c r="R113"/>
  <c r="R112"/>
  <c r="P113"/>
  <c r="P112"/>
  <c r="BK113"/>
  <c r="BK112"/>
  <c r="J112"/>
  <c r="J113"/>
  <c r="BE113"/>
  <c r="J60"/>
  <c r="BI107"/>
  <c r="BH107"/>
  <c r="BG107"/>
  <c r="BF107"/>
  <c r="T107"/>
  <c r="R107"/>
  <c r="P107"/>
  <c r="BK107"/>
  <c r="J107"/>
  <c r="BE107"/>
  <c r="BI102"/>
  <c r="BH102"/>
  <c r="BG102"/>
  <c r="BF102"/>
  <c r="T102"/>
  <c r="T101"/>
  <c r="R102"/>
  <c r="R101"/>
  <c r="P102"/>
  <c r="P101"/>
  <c r="BK102"/>
  <c r="BK101"/>
  <c r="J101"/>
  <c r="J102"/>
  <c r="BE102"/>
  <c r="J59"/>
  <c r="BI96"/>
  <c r="BH96"/>
  <c r="BG96"/>
  <c r="BF96"/>
  <c r="T96"/>
  <c r="R96"/>
  <c r="P96"/>
  <c r="BK96"/>
  <c r="J96"/>
  <c r="BE96"/>
  <c r="BI91"/>
  <c r="BH91"/>
  <c r="BG91"/>
  <c r="BF91"/>
  <c r="T91"/>
  <c r="R91"/>
  <c r="P91"/>
  <c r="BK91"/>
  <c r="J91"/>
  <c r="BE91"/>
  <c r="BI86"/>
  <c r="F34"/>
  <c i="1" r="BD58"/>
  <c i="8" r="BH86"/>
  <c r="F33"/>
  <c i="1" r="BC58"/>
  <c i="8" r="BG86"/>
  <c r="F32"/>
  <c i="1" r="BB58"/>
  <c i="8" r="BF86"/>
  <c r="J31"/>
  <c i="1" r="AW58"/>
  <c i="8" r="F31"/>
  <c i="1" r="BA58"/>
  <c i="8" r="T86"/>
  <c r="T85"/>
  <c r="T84"/>
  <c r="T83"/>
  <c r="R86"/>
  <c r="R85"/>
  <c r="R84"/>
  <c r="R83"/>
  <c r="P86"/>
  <c r="P85"/>
  <c r="P84"/>
  <c r="P83"/>
  <c i="1" r="AU58"/>
  <c i="8" r="BK86"/>
  <c r="BK85"/>
  <c r="J85"/>
  <c r="BK84"/>
  <c r="J84"/>
  <c r="BK83"/>
  <c r="J83"/>
  <c r="J56"/>
  <c r="J27"/>
  <c i="1" r="AG58"/>
  <c i="8" r="J86"/>
  <c r="BE86"/>
  <c r="J30"/>
  <c i="1" r="AV58"/>
  <c i="8" r="F30"/>
  <c i="1" r="AZ58"/>
  <c i="8" r="J58"/>
  <c r="J57"/>
  <c r="J79"/>
  <c r="F79"/>
  <c r="F77"/>
  <c r="E75"/>
  <c r="J51"/>
  <c r="F51"/>
  <c r="F49"/>
  <c r="E47"/>
  <c r="J36"/>
  <c r="J18"/>
  <c r="E18"/>
  <c r="F80"/>
  <c r="F52"/>
  <c r="J17"/>
  <c r="J12"/>
  <c r="J77"/>
  <c r="J49"/>
  <c r="E7"/>
  <c r="E73"/>
  <c r="E45"/>
  <c i="1" r="AY57"/>
  <c r="AX57"/>
  <c i="7" r="BI187"/>
  <c r="BH187"/>
  <c r="BG187"/>
  <c r="BF187"/>
  <c r="T187"/>
  <c r="R187"/>
  <c r="P187"/>
  <c r="BK187"/>
  <c r="J187"/>
  <c r="BE187"/>
  <c r="BI185"/>
  <c r="BH185"/>
  <c r="BG185"/>
  <c r="BF185"/>
  <c r="T185"/>
  <c r="T184"/>
  <c r="T183"/>
  <c r="R185"/>
  <c r="R184"/>
  <c r="R183"/>
  <c r="P185"/>
  <c r="P184"/>
  <c r="P183"/>
  <c r="BK185"/>
  <c r="BK184"/>
  <c r="J184"/>
  <c r="BK183"/>
  <c r="J183"/>
  <c r="J185"/>
  <c r="BE185"/>
  <c r="J63"/>
  <c r="J62"/>
  <c r="BI179"/>
  <c r="BH179"/>
  <c r="BG179"/>
  <c r="BF179"/>
  <c r="T179"/>
  <c r="R179"/>
  <c r="P179"/>
  <c r="BK179"/>
  <c r="J179"/>
  <c r="BE179"/>
  <c r="BI175"/>
  <c r="BH175"/>
  <c r="BG175"/>
  <c r="BF175"/>
  <c r="T175"/>
  <c r="R175"/>
  <c r="P175"/>
  <c r="BK175"/>
  <c r="J175"/>
  <c r="BE175"/>
  <c r="BI171"/>
  <c r="BH171"/>
  <c r="BG171"/>
  <c r="BF171"/>
  <c r="T171"/>
  <c r="T170"/>
  <c r="R171"/>
  <c r="R170"/>
  <c r="P171"/>
  <c r="P170"/>
  <c r="BK171"/>
  <c r="BK170"/>
  <c r="J170"/>
  <c r="J171"/>
  <c r="BE171"/>
  <c r="J61"/>
  <c r="BI166"/>
  <c r="BH166"/>
  <c r="BG166"/>
  <c r="BF166"/>
  <c r="T166"/>
  <c r="R166"/>
  <c r="P166"/>
  <c r="BK166"/>
  <c r="J166"/>
  <c r="BE166"/>
  <c r="BI163"/>
  <c r="BH163"/>
  <c r="BG163"/>
  <c r="BF163"/>
  <c r="T163"/>
  <c r="R163"/>
  <c r="P163"/>
  <c r="BK163"/>
  <c r="J163"/>
  <c r="BE163"/>
  <c r="BI157"/>
  <c r="BH157"/>
  <c r="BG157"/>
  <c r="BF157"/>
  <c r="T157"/>
  <c r="R157"/>
  <c r="P157"/>
  <c r="BK157"/>
  <c r="J157"/>
  <c r="BE157"/>
  <c r="BI151"/>
  <c r="BH151"/>
  <c r="BG151"/>
  <c r="BF151"/>
  <c r="T151"/>
  <c r="T150"/>
  <c r="R151"/>
  <c r="R150"/>
  <c r="P151"/>
  <c r="P150"/>
  <c r="BK151"/>
  <c r="BK150"/>
  <c r="J150"/>
  <c r="J151"/>
  <c r="BE151"/>
  <c r="J60"/>
  <c r="BI147"/>
  <c r="BH147"/>
  <c r="BG147"/>
  <c r="BF147"/>
  <c r="T147"/>
  <c r="R147"/>
  <c r="P147"/>
  <c r="BK147"/>
  <c r="J147"/>
  <c r="BE147"/>
  <c r="BI141"/>
  <c r="BH141"/>
  <c r="BG141"/>
  <c r="BF141"/>
  <c r="T141"/>
  <c r="T140"/>
  <c r="R141"/>
  <c r="R140"/>
  <c r="P141"/>
  <c r="P140"/>
  <c r="BK141"/>
  <c r="BK140"/>
  <c r="J140"/>
  <c r="J141"/>
  <c r="BE141"/>
  <c r="J59"/>
  <c r="BI135"/>
  <c r="BH135"/>
  <c r="BG135"/>
  <c r="BF135"/>
  <c r="T135"/>
  <c r="R135"/>
  <c r="P135"/>
  <c r="BK135"/>
  <c r="J135"/>
  <c r="BE135"/>
  <c r="BI130"/>
  <c r="BH130"/>
  <c r="BG130"/>
  <c r="BF130"/>
  <c r="T130"/>
  <c r="R130"/>
  <c r="P130"/>
  <c r="BK130"/>
  <c r="J130"/>
  <c r="BE130"/>
  <c r="BI127"/>
  <c r="BH127"/>
  <c r="BG127"/>
  <c r="BF127"/>
  <c r="T127"/>
  <c r="R127"/>
  <c r="P127"/>
  <c r="BK127"/>
  <c r="J127"/>
  <c r="BE127"/>
  <c r="BI123"/>
  <c r="BH123"/>
  <c r="BG123"/>
  <c r="BF123"/>
  <c r="T123"/>
  <c r="R123"/>
  <c r="P123"/>
  <c r="BK123"/>
  <c r="J123"/>
  <c r="BE123"/>
  <c r="BI118"/>
  <c r="BH118"/>
  <c r="BG118"/>
  <c r="BF118"/>
  <c r="T118"/>
  <c r="R118"/>
  <c r="P118"/>
  <c r="BK118"/>
  <c r="J118"/>
  <c r="BE118"/>
  <c r="BI113"/>
  <c r="BH113"/>
  <c r="BG113"/>
  <c r="BF113"/>
  <c r="T113"/>
  <c r="R113"/>
  <c r="P113"/>
  <c r="BK113"/>
  <c r="J113"/>
  <c r="BE113"/>
  <c r="BI109"/>
  <c r="BH109"/>
  <c r="BG109"/>
  <c r="BF109"/>
  <c r="T109"/>
  <c r="R109"/>
  <c r="P109"/>
  <c r="BK109"/>
  <c r="J109"/>
  <c r="BE109"/>
  <c r="BI99"/>
  <c r="BH99"/>
  <c r="BG99"/>
  <c r="BF99"/>
  <c r="T99"/>
  <c r="R99"/>
  <c r="P99"/>
  <c r="BK99"/>
  <c r="J99"/>
  <c r="BE99"/>
  <c r="BI94"/>
  <c r="BH94"/>
  <c r="BG94"/>
  <c r="BF94"/>
  <c r="T94"/>
  <c r="R94"/>
  <c r="P94"/>
  <c r="BK94"/>
  <c r="J94"/>
  <c r="BE94"/>
  <c r="BI86"/>
  <c r="F34"/>
  <c i="1" r="BD57"/>
  <c i="7" r="BH86"/>
  <c r="F33"/>
  <c i="1" r="BC57"/>
  <c i="7" r="BG86"/>
  <c r="F32"/>
  <c i="1" r="BB57"/>
  <c i="7" r="BF86"/>
  <c r="J31"/>
  <c i="1" r="AW57"/>
  <c i="7" r="F31"/>
  <c i="1" r="BA57"/>
  <c i="7" r="T86"/>
  <c r="T85"/>
  <c r="T84"/>
  <c r="T83"/>
  <c r="R86"/>
  <c r="R85"/>
  <c r="R84"/>
  <c r="R83"/>
  <c r="P86"/>
  <c r="P85"/>
  <c r="P84"/>
  <c r="P83"/>
  <c i="1" r="AU57"/>
  <c i="7" r="BK86"/>
  <c r="BK85"/>
  <c r="J85"/>
  <c r="BK84"/>
  <c r="J84"/>
  <c r="BK83"/>
  <c r="J83"/>
  <c r="J56"/>
  <c r="J27"/>
  <c i="1" r="AG57"/>
  <c i="7" r="J86"/>
  <c r="BE86"/>
  <c r="J30"/>
  <c i="1" r="AV57"/>
  <c i="7" r="F30"/>
  <c i="1" r="AZ57"/>
  <c i="7" r="J58"/>
  <c r="J57"/>
  <c r="J79"/>
  <c r="F79"/>
  <c r="F77"/>
  <c r="E75"/>
  <c r="J51"/>
  <c r="F51"/>
  <c r="F49"/>
  <c r="E47"/>
  <c r="J36"/>
  <c r="J18"/>
  <c r="E18"/>
  <c r="F80"/>
  <c r="F52"/>
  <c r="J17"/>
  <c r="J12"/>
  <c r="J77"/>
  <c r="J49"/>
  <c r="E7"/>
  <c r="E73"/>
  <c r="E45"/>
  <c i="1" r="AY56"/>
  <c r="AX56"/>
  <c i="6" r="BI132"/>
  <c r="BH132"/>
  <c r="BG132"/>
  <c r="BF132"/>
  <c r="T132"/>
  <c r="T131"/>
  <c r="T130"/>
  <c r="R132"/>
  <c r="R131"/>
  <c r="R130"/>
  <c r="P132"/>
  <c r="P131"/>
  <c r="P130"/>
  <c r="BK132"/>
  <c r="BK131"/>
  <c r="J131"/>
  <c r="BK130"/>
  <c r="J130"/>
  <c r="J132"/>
  <c r="BE132"/>
  <c r="J63"/>
  <c r="J62"/>
  <c r="BI125"/>
  <c r="BH125"/>
  <c r="BG125"/>
  <c r="BF125"/>
  <c r="T125"/>
  <c r="R125"/>
  <c r="P125"/>
  <c r="BK125"/>
  <c r="J125"/>
  <c r="BE125"/>
  <c r="BI121"/>
  <c r="BH121"/>
  <c r="BG121"/>
  <c r="BF121"/>
  <c r="T121"/>
  <c r="R121"/>
  <c r="P121"/>
  <c r="BK121"/>
  <c r="J121"/>
  <c r="BE121"/>
  <c r="BI115"/>
  <c r="BH115"/>
  <c r="BG115"/>
  <c r="BF115"/>
  <c r="T115"/>
  <c r="R115"/>
  <c r="P115"/>
  <c r="BK115"/>
  <c r="J115"/>
  <c r="BE115"/>
  <c r="BI110"/>
  <c r="BH110"/>
  <c r="BG110"/>
  <c r="BF110"/>
  <c r="T110"/>
  <c r="T109"/>
  <c r="R110"/>
  <c r="R109"/>
  <c r="P110"/>
  <c r="P109"/>
  <c r="BK110"/>
  <c r="BK109"/>
  <c r="J109"/>
  <c r="J110"/>
  <c r="BE110"/>
  <c r="J61"/>
  <c r="BI104"/>
  <c r="BH104"/>
  <c r="BG104"/>
  <c r="BF104"/>
  <c r="T104"/>
  <c r="T103"/>
  <c r="R104"/>
  <c r="R103"/>
  <c r="P104"/>
  <c r="P103"/>
  <c r="BK104"/>
  <c r="BK103"/>
  <c r="J103"/>
  <c r="J104"/>
  <c r="BE104"/>
  <c r="J60"/>
  <c r="BI99"/>
  <c r="BH99"/>
  <c r="BG99"/>
  <c r="BF99"/>
  <c r="T99"/>
  <c r="T98"/>
  <c r="R99"/>
  <c r="R98"/>
  <c r="P99"/>
  <c r="P98"/>
  <c r="BK99"/>
  <c r="BK98"/>
  <c r="J98"/>
  <c r="J99"/>
  <c r="BE99"/>
  <c r="J59"/>
  <c r="BI93"/>
  <c r="BH93"/>
  <c r="BG93"/>
  <c r="BF93"/>
  <c r="T93"/>
  <c r="R93"/>
  <c r="P93"/>
  <c r="BK93"/>
  <c r="J93"/>
  <c r="BE93"/>
  <c r="BI91"/>
  <c r="BH91"/>
  <c r="BG91"/>
  <c r="BF91"/>
  <c r="T91"/>
  <c r="R91"/>
  <c r="P91"/>
  <c r="BK91"/>
  <c r="J91"/>
  <c r="BE91"/>
  <c r="BI86"/>
  <c r="F34"/>
  <c i="1" r="BD56"/>
  <c i="6" r="BH86"/>
  <c r="F33"/>
  <c i="1" r="BC56"/>
  <c i="6" r="BG86"/>
  <c r="F32"/>
  <c i="1" r="BB56"/>
  <c i="6" r="BF86"/>
  <c r="J31"/>
  <c i="1" r="AW56"/>
  <c i="6" r="F31"/>
  <c i="1" r="BA56"/>
  <c i="6" r="T86"/>
  <c r="T85"/>
  <c r="T84"/>
  <c r="T83"/>
  <c r="R86"/>
  <c r="R85"/>
  <c r="R84"/>
  <c r="R83"/>
  <c r="P86"/>
  <c r="P85"/>
  <c r="P84"/>
  <c r="P83"/>
  <c i="1" r="AU56"/>
  <c i="6" r="BK86"/>
  <c r="BK85"/>
  <c r="J85"/>
  <c r="BK84"/>
  <c r="J84"/>
  <c r="BK83"/>
  <c r="J83"/>
  <c r="J56"/>
  <c r="J27"/>
  <c i="1" r="AG56"/>
  <c i="6" r="J86"/>
  <c r="BE86"/>
  <c r="J30"/>
  <c i="1" r="AV56"/>
  <c i="6" r="F30"/>
  <c i="1" r="AZ56"/>
  <c i="6" r="J58"/>
  <c r="J57"/>
  <c r="J79"/>
  <c r="F79"/>
  <c r="F77"/>
  <c r="E75"/>
  <c r="J51"/>
  <c r="F51"/>
  <c r="F49"/>
  <c r="E47"/>
  <c r="J36"/>
  <c r="J18"/>
  <c r="E18"/>
  <c r="F80"/>
  <c r="F52"/>
  <c r="J17"/>
  <c r="J12"/>
  <c r="J77"/>
  <c r="J49"/>
  <c r="E7"/>
  <c r="E73"/>
  <c r="E45"/>
  <c i="1" r="AY55"/>
  <c r="AX55"/>
  <c i="5" r="BI125"/>
  <c r="BH125"/>
  <c r="BG125"/>
  <c r="BF125"/>
  <c r="T125"/>
  <c r="R125"/>
  <c r="P125"/>
  <c r="BK125"/>
  <c r="J125"/>
  <c r="BE125"/>
  <c r="BI123"/>
  <c r="BH123"/>
  <c r="BG123"/>
  <c r="BF123"/>
  <c r="T123"/>
  <c r="T122"/>
  <c r="T121"/>
  <c r="R123"/>
  <c r="R122"/>
  <c r="R121"/>
  <c r="P123"/>
  <c r="P122"/>
  <c r="P121"/>
  <c r="BK123"/>
  <c r="BK122"/>
  <c r="J122"/>
  <c r="BK121"/>
  <c r="J121"/>
  <c r="J123"/>
  <c r="BE123"/>
  <c r="J62"/>
  <c r="J61"/>
  <c r="BI116"/>
  <c r="BH116"/>
  <c r="BG116"/>
  <c r="BF116"/>
  <c r="T116"/>
  <c r="R116"/>
  <c r="P116"/>
  <c r="BK116"/>
  <c r="J116"/>
  <c r="BE116"/>
  <c r="BI112"/>
  <c r="BH112"/>
  <c r="BG112"/>
  <c r="BF112"/>
  <c r="T112"/>
  <c r="R112"/>
  <c r="P112"/>
  <c r="BK112"/>
  <c r="J112"/>
  <c r="BE112"/>
  <c r="BI106"/>
  <c r="BH106"/>
  <c r="BG106"/>
  <c r="BF106"/>
  <c r="T106"/>
  <c r="R106"/>
  <c r="P106"/>
  <c r="BK106"/>
  <c r="J106"/>
  <c r="BE106"/>
  <c r="BI101"/>
  <c r="BH101"/>
  <c r="BG101"/>
  <c r="BF101"/>
  <c r="T101"/>
  <c r="T100"/>
  <c r="R101"/>
  <c r="R100"/>
  <c r="P101"/>
  <c r="P100"/>
  <c r="BK101"/>
  <c r="BK100"/>
  <c r="J100"/>
  <c r="J101"/>
  <c r="BE101"/>
  <c r="J60"/>
  <c r="BI96"/>
  <c r="BH96"/>
  <c r="BG96"/>
  <c r="BF96"/>
  <c r="T96"/>
  <c r="T95"/>
  <c r="R96"/>
  <c r="R95"/>
  <c r="P96"/>
  <c r="P95"/>
  <c r="BK96"/>
  <c r="BK95"/>
  <c r="J95"/>
  <c r="J96"/>
  <c r="BE96"/>
  <c r="J59"/>
  <c r="BI90"/>
  <c r="BH90"/>
  <c r="BG90"/>
  <c r="BF90"/>
  <c r="T90"/>
  <c r="R90"/>
  <c r="P90"/>
  <c r="BK90"/>
  <c r="J90"/>
  <c r="BE90"/>
  <c r="BI85"/>
  <c r="F34"/>
  <c i="1" r="BD55"/>
  <c i="5" r="BH85"/>
  <c r="F33"/>
  <c i="1" r="BC55"/>
  <c i="5" r="BG85"/>
  <c r="F32"/>
  <c i="1" r="BB55"/>
  <c i="5" r="BF85"/>
  <c r="J31"/>
  <c i="1" r="AW55"/>
  <c i="5" r="F31"/>
  <c i="1" r="BA55"/>
  <c i="5" r="T85"/>
  <c r="T84"/>
  <c r="T83"/>
  <c r="T82"/>
  <c r="R85"/>
  <c r="R84"/>
  <c r="R83"/>
  <c r="R82"/>
  <c r="P85"/>
  <c r="P84"/>
  <c r="P83"/>
  <c r="P82"/>
  <c i="1" r="AU55"/>
  <c i="5" r="BK85"/>
  <c r="BK84"/>
  <c r="J84"/>
  <c r="BK83"/>
  <c r="J83"/>
  <c r="BK82"/>
  <c r="J82"/>
  <c r="J56"/>
  <c r="J27"/>
  <c i="1" r="AG55"/>
  <c i="5" r="J85"/>
  <c r="BE85"/>
  <c r="J30"/>
  <c i="1" r="AV55"/>
  <c i="5" r="F30"/>
  <c i="1" r="AZ55"/>
  <c i="5" r="J58"/>
  <c r="J57"/>
  <c r="J78"/>
  <c r="F78"/>
  <c r="F76"/>
  <c r="E74"/>
  <c r="J51"/>
  <c r="F51"/>
  <c r="F49"/>
  <c r="E47"/>
  <c r="J36"/>
  <c r="J18"/>
  <c r="E18"/>
  <c r="F79"/>
  <c r="F52"/>
  <c r="J17"/>
  <c r="J12"/>
  <c r="J76"/>
  <c r="J49"/>
  <c r="E7"/>
  <c r="E72"/>
  <c r="E45"/>
  <c i="1" r="AY54"/>
  <c r="AX54"/>
  <c i="4" r="BI117"/>
  <c r="BH117"/>
  <c r="BG117"/>
  <c r="BF117"/>
  <c r="T117"/>
  <c r="R117"/>
  <c r="P117"/>
  <c r="BK117"/>
  <c r="J117"/>
  <c r="BE117"/>
  <c r="BI114"/>
  <c r="BH114"/>
  <c r="BG114"/>
  <c r="BF114"/>
  <c r="T114"/>
  <c r="T113"/>
  <c r="T112"/>
  <c r="R114"/>
  <c r="R113"/>
  <c r="R112"/>
  <c r="P114"/>
  <c r="P113"/>
  <c r="P112"/>
  <c r="BK114"/>
  <c r="BK113"/>
  <c r="J113"/>
  <c r="BK112"/>
  <c r="J112"/>
  <c r="J114"/>
  <c r="BE114"/>
  <c r="J62"/>
  <c r="J61"/>
  <c r="BI106"/>
  <c r="BH106"/>
  <c r="BG106"/>
  <c r="BF106"/>
  <c r="T106"/>
  <c r="R106"/>
  <c r="P106"/>
  <c r="BK106"/>
  <c r="J106"/>
  <c r="BE106"/>
  <c r="BI101"/>
  <c r="BH101"/>
  <c r="BG101"/>
  <c r="BF101"/>
  <c r="T101"/>
  <c r="T100"/>
  <c r="R101"/>
  <c r="R100"/>
  <c r="P101"/>
  <c r="P100"/>
  <c r="BK101"/>
  <c r="BK100"/>
  <c r="J100"/>
  <c r="J101"/>
  <c r="BE101"/>
  <c r="J60"/>
  <c r="BI96"/>
  <c r="BH96"/>
  <c r="BG96"/>
  <c r="BF96"/>
  <c r="T96"/>
  <c r="T95"/>
  <c r="R96"/>
  <c r="R95"/>
  <c r="P96"/>
  <c r="P95"/>
  <c r="BK96"/>
  <c r="BK95"/>
  <c r="J95"/>
  <c r="J96"/>
  <c r="BE96"/>
  <c r="J59"/>
  <c r="BI90"/>
  <c r="BH90"/>
  <c r="BG90"/>
  <c r="BF90"/>
  <c r="T90"/>
  <c r="R90"/>
  <c r="P90"/>
  <c r="BK90"/>
  <c r="J90"/>
  <c r="BE90"/>
  <c r="BI85"/>
  <c r="F34"/>
  <c i="1" r="BD54"/>
  <c i="4" r="BH85"/>
  <c r="F33"/>
  <c i="1" r="BC54"/>
  <c i="4" r="BG85"/>
  <c r="F32"/>
  <c i="1" r="BB54"/>
  <c i="4" r="BF85"/>
  <c r="J31"/>
  <c i="1" r="AW54"/>
  <c i="4" r="F31"/>
  <c i="1" r="BA54"/>
  <c i="4" r="T85"/>
  <c r="T84"/>
  <c r="T83"/>
  <c r="T82"/>
  <c r="R85"/>
  <c r="R84"/>
  <c r="R83"/>
  <c r="R82"/>
  <c r="P85"/>
  <c r="P84"/>
  <c r="P83"/>
  <c r="P82"/>
  <c i="1" r="AU54"/>
  <c i="4" r="BK85"/>
  <c r="BK84"/>
  <c r="J84"/>
  <c r="BK83"/>
  <c r="J83"/>
  <c r="BK82"/>
  <c r="J82"/>
  <c r="J56"/>
  <c r="J27"/>
  <c i="1" r="AG54"/>
  <c i="4" r="J85"/>
  <c r="BE85"/>
  <c r="J30"/>
  <c i="1" r="AV54"/>
  <c i="4" r="F30"/>
  <c i="1" r="AZ54"/>
  <c i="4" r="J58"/>
  <c r="J57"/>
  <c r="J78"/>
  <c r="F78"/>
  <c r="F76"/>
  <c r="E74"/>
  <c r="J51"/>
  <c r="F51"/>
  <c r="F49"/>
  <c r="E47"/>
  <c r="J36"/>
  <c r="J18"/>
  <c r="E18"/>
  <c r="F79"/>
  <c r="F52"/>
  <c r="J17"/>
  <c r="J12"/>
  <c r="J76"/>
  <c r="J49"/>
  <c r="E7"/>
  <c r="E72"/>
  <c r="E45"/>
  <c i="1" r="AY53"/>
  <c r="AX53"/>
  <c i="3" r="BI170"/>
  <c r="BH170"/>
  <c r="BG170"/>
  <c r="BF170"/>
  <c r="T170"/>
  <c r="R170"/>
  <c r="P170"/>
  <c r="BK170"/>
  <c r="J170"/>
  <c r="BE170"/>
  <c r="BI168"/>
  <c r="BH168"/>
  <c r="BG168"/>
  <c r="BF168"/>
  <c r="T168"/>
  <c r="T167"/>
  <c r="R168"/>
  <c r="R167"/>
  <c r="P168"/>
  <c r="P167"/>
  <c r="BK168"/>
  <c r="BK167"/>
  <c r="J167"/>
  <c r="J168"/>
  <c r="BE168"/>
  <c r="J62"/>
  <c r="BI162"/>
  <c r="BH162"/>
  <c r="BG162"/>
  <c r="BF162"/>
  <c r="T162"/>
  <c r="R162"/>
  <c r="P162"/>
  <c r="BK162"/>
  <c r="J162"/>
  <c r="BE162"/>
  <c r="BI157"/>
  <c r="BH157"/>
  <c r="BG157"/>
  <c r="BF157"/>
  <c r="T157"/>
  <c r="T156"/>
  <c r="R157"/>
  <c r="R156"/>
  <c r="P157"/>
  <c r="P156"/>
  <c r="BK157"/>
  <c r="BK156"/>
  <c r="J156"/>
  <c r="J157"/>
  <c r="BE157"/>
  <c r="J61"/>
  <c r="BI152"/>
  <c r="BH152"/>
  <c r="BG152"/>
  <c r="BF152"/>
  <c r="T152"/>
  <c r="R152"/>
  <c r="P152"/>
  <c r="BK152"/>
  <c r="J152"/>
  <c r="BE152"/>
  <c r="BI149"/>
  <c r="BH149"/>
  <c r="BG149"/>
  <c r="BF149"/>
  <c r="T149"/>
  <c r="R149"/>
  <c r="P149"/>
  <c r="BK149"/>
  <c r="J149"/>
  <c r="BE149"/>
  <c r="BI143"/>
  <c r="BH143"/>
  <c r="BG143"/>
  <c r="BF143"/>
  <c r="T143"/>
  <c r="R143"/>
  <c r="P143"/>
  <c r="BK143"/>
  <c r="J143"/>
  <c r="BE143"/>
  <c r="BI137"/>
  <c r="BH137"/>
  <c r="BG137"/>
  <c r="BF137"/>
  <c r="T137"/>
  <c r="T136"/>
  <c r="R137"/>
  <c r="R136"/>
  <c r="P137"/>
  <c r="P136"/>
  <c r="BK137"/>
  <c r="BK136"/>
  <c r="J136"/>
  <c r="J137"/>
  <c r="BE137"/>
  <c r="J60"/>
  <c r="BI133"/>
  <c r="BH133"/>
  <c r="BG133"/>
  <c r="BF133"/>
  <c r="T133"/>
  <c r="R133"/>
  <c r="P133"/>
  <c r="BK133"/>
  <c r="J133"/>
  <c r="BE133"/>
  <c r="BI127"/>
  <c r="BH127"/>
  <c r="BG127"/>
  <c r="BF127"/>
  <c r="T127"/>
  <c r="T126"/>
  <c r="R127"/>
  <c r="R126"/>
  <c r="P127"/>
  <c r="P126"/>
  <c r="BK127"/>
  <c r="BK126"/>
  <c r="J126"/>
  <c r="J127"/>
  <c r="BE127"/>
  <c r="J59"/>
  <c r="BI121"/>
  <c r="BH121"/>
  <c r="BG121"/>
  <c r="BF121"/>
  <c r="T121"/>
  <c r="R121"/>
  <c r="P121"/>
  <c r="BK121"/>
  <c r="J121"/>
  <c r="BE121"/>
  <c r="BI118"/>
  <c r="BH118"/>
  <c r="BG118"/>
  <c r="BF118"/>
  <c r="T118"/>
  <c r="R118"/>
  <c r="P118"/>
  <c r="BK118"/>
  <c r="J118"/>
  <c r="BE118"/>
  <c r="BI114"/>
  <c r="BH114"/>
  <c r="BG114"/>
  <c r="BF114"/>
  <c r="T114"/>
  <c r="R114"/>
  <c r="P114"/>
  <c r="BK114"/>
  <c r="J114"/>
  <c r="BE114"/>
  <c r="BI109"/>
  <c r="BH109"/>
  <c r="BG109"/>
  <c r="BF109"/>
  <c r="T109"/>
  <c r="R109"/>
  <c r="P109"/>
  <c r="BK109"/>
  <c r="J109"/>
  <c r="BE109"/>
  <c r="BI104"/>
  <c r="BH104"/>
  <c r="BG104"/>
  <c r="BF104"/>
  <c r="T104"/>
  <c r="R104"/>
  <c r="P104"/>
  <c r="BK104"/>
  <c r="J104"/>
  <c r="BE104"/>
  <c r="BI100"/>
  <c r="BH100"/>
  <c r="BG100"/>
  <c r="BF100"/>
  <c r="T100"/>
  <c r="R100"/>
  <c r="P100"/>
  <c r="BK100"/>
  <c r="J100"/>
  <c r="BE100"/>
  <c r="BI95"/>
  <c r="BH95"/>
  <c r="BG95"/>
  <c r="BF95"/>
  <c r="T95"/>
  <c r="R95"/>
  <c r="P95"/>
  <c r="BK95"/>
  <c r="J95"/>
  <c r="BE95"/>
  <c r="BI90"/>
  <c r="BH90"/>
  <c r="BG90"/>
  <c r="BF90"/>
  <c r="T90"/>
  <c r="R90"/>
  <c r="P90"/>
  <c r="BK90"/>
  <c r="J90"/>
  <c r="BE90"/>
  <c r="BI85"/>
  <c r="F34"/>
  <c i="1" r="BD53"/>
  <c i="3" r="BH85"/>
  <c r="F33"/>
  <c i="1" r="BC53"/>
  <c i="3" r="BG85"/>
  <c r="F32"/>
  <c i="1" r="BB53"/>
  <c i="3" r="BF85"/>
  <c r="J31"/>
  <c i="1" r="AW53"/>
  <c i="3" r="F31"/>
  <c i="1" r="BA53"/>
  <c i="3" r="T85"/>
  <c r="T84"/>
  <c r="T83"/>
  <c r="T82"/>
  <c r="R85"/>
  <c r="R84"/>
  <c r="R83"/>
  <c r="R82"/>
  <c r="P85"/>
  <c r="P84"/>
  <c r="P83"/>
  <c r="P82"/>
  <c i="1" r="AU53"/>
  <c i="3" r="BK85"/>
  <c r="BK84"/>
  <c r="J84"/>
  <c r="BK83"/>
  <c r="J83"/>
  <c r="BK82"/>
  <c r="J82"/>
  <c r="J56"/>
  <c r="J27"/>
  <c i="1" r="AG53"/>
  <c i="3" r="J85"/>
  <c r="BE85"/>
  <c r="J30"/>
  <c i="1" r="AV53"/>
  <c i="3" r="F30"/>
  <c i="1" r="AZ53"/>
  <c i="3" r="J58"/>
  <c r="J57"/>
  <c r="J78"/>
  <c r="F78"/>
  <c r="F76"/>
  <c r="E74"/>
  <c r="J51"/>
  <c r="F51"/>
  <c r="F49"/>
  <c r="E47"/>
  <c r="J36"/>
  <c r="J18"/>
  <c r="E18"/>
  <c r="F79"/>
  <c r="F52"/>
  <c r="J17"/>
  <c r="J12"/>
  <c r="J76"/>
  <c r="J49"/>
  <c r="E7"/>
  <c r="E72"/>
  <c r="E45"/>
  <c i="1" r="AY52"/>
  <c r="AX52"/>
  <c i="2" r="BI128"/>
  <c r="BH128"/>
  <c r="BG128"/>
  <c r="BF128"/>
  <c r="T128"/>
  <c r="R128"/>
  <c r="P128"/>
  <c r="BK128"/>
  <c r="J128"/>
  <c r="BE128"/>
  <c r="BI126"/>
  <c r="BH126"/>
  <c r="BG126"/>
  <c r="BF126"/>
  <c r="T126"/>
  <c r="T125"/>
  <c r="T124"/>
  <c r="R126"/>
  <c r="R125"/>
  <c r="R124"/>
  <c r="P126"/>
  <c r="P125"/>
  <c r="P124"/>
  <c r="BK126"/>
  <c r="BK125"/>
  <c r="J125"/>
  <c r="BK124"/>
  <c r="J124"/>
  <c r="J126"/>
  <c r="BE126"/>
  <c r="J62"/>
  <c r="J61"/>
  <c r="BI121"/>
  <c r="BH121"/>
  <c r="BG121"/>
  <c r="BF121"/>
  <c r="T121"/>
  <c r="T120"/>
  <c r="R121"/>
  <c r="R120"/>
  <c r="P121"/>
  <c r="P120"/>
  <c r="BK121"/>
  <c r="BK120"/>
  <c r="J120"/>
  <c r="J121"/>
  <c r="BE121"/>
  <c r="J60"/>
  <c r="BI117"/>
  <c r="BH117"/>
  <c r="BG117"/>
  <c r="BF117"/>
  <c r="T117"/>
  <c r="R117"/>
  <c r="P117"/>
  <c r="BK117"/>
  <c r="J117"/>
  <c r="BE117"/>
  <c r="BI114"/>
  <c r="BH114"/>
  <c r="BG114"/>
  <c r="BF114"/>
  <c r="T114"/>
  <c r="R114"/>
  <c r="P114"/>
  <c r="BK114"/>
  <c r="J114"/>
  <c r="BE114"/>
  <c r="BI112"/>
  <c r="BH112"/>
  <c r="BG112"/>
  <c r="BF112"/>
  <c r="T112"/>
  <c r="R112"/>
  <c r="P112"/>
  <c r="BK112"/>
  <c r="J112"/>
  <c r="BE112"/>
  <c r="BI109"/>
  <c r="BH109"/>
  <c r="BG109"/>
  <c r="BF109"/>
  <c r="T109"/>
  <c r="R109"/>
  <c r="P109"/>
  <c r="BK109"/>
  <c r="J109"/>
  <c r="BE109"/>
  <c r="BI107"/>
  <c r="BH107"/>
  <c r="BG107"/>
  <c r="BF107"/>
  <c r="T107"/>
  <c r="R107"/>
  <c r="P107"/>
  <c r="BK107"/>
  <c r="J107"/>
  <c r="BE107"/>
  <c r="BI104"/>
  <c r="BH104"/>
  <c r="BG104"/>
  <c r="BF104"/>
  <c r="T104"/>
  <c r="T103"/>
  <c r="R104"/>
  <c r="R103"/>
  <c r="P104"/>
  <c r="P103"/>
  <c r="BK104"/>
  <c r="BK103"/>
  <c r="J103"/>
  <c r="J104"/>
  <c r="BE104"/>
  <c r="J59"/>
  <c r="BI99"/>
  <c r="BH99"/>
  <c r="BG99"/>
  <c r="BF99"/>
  <c r="T99"/>
  <c r="R99"/>
  <c r="P99"/>
  <c r="BK99"/>
  <c r="J99"/>
  <c r="BE99"/>
  <c r="BI94"/>
  <c r="BH94"/>
  <c r="BG94"/>
  <c r="BF94"/>
  <c r="T94"/>
  <c r="R94"/>
  <c r="P94"/>
  <c r="BK94"/>
  <c r="J94"/>
  <c r="BE94"/>
  <c r="BI89"/>
  <c r="BH89"/>
  <c r="BG89"/>
  <c r="BF89"/>
  <c r="T89"/>
  <c r="R89"/>
  <c r="P89"/>
  <c r="BK89"/>
  <c r="J89"/>
  <c r="BE89"/>
  <c r="BI85"/>
  <c r="F34"/>
  <c i="1" r="BD52"/>
  <c i="2" r="BH85"/>
  <c r="F33"/>
  <c i="1" r="BC52"/>
  <c i="2" r="BG85"/>
  <c r="F32"/>
  <c i="1" r="BB52"/>
  <c i="2" r="BF85"/>
  <c r="J31"/>
  <c i="1" r="AW52"/>
  <c i="2" r="F31"/>
  <c i="1" r="BA52"/>
  <c i="2" r="T85"/>
  <c r="T84"/>
  <c r="T83"/>
  <c r="T82"/>
  <c r="R85"/>
  <c r="R84"/>
  <c r="R83"/>
  <c r="R82"/>
  <c r="P85"/>
  <c r="P84"/>
  <c r="P83"/>
  <c r="P82"/>
  <c i="1" r="AU52"/>
  <c i="2" r="BK85"/>
  <c r="BK84"/>
  <c r="J84"/>
  <c r="BK83"/>
  <c r="J83"/>
  <c r="BK82"/>
  <c r="J82"/>
  <c r="J56"/>
  <c r="J27"/>
  <c i="1" r="AG52"/>
  <c i="2" r="J85"/>
  <c r="BE85"/>
  <c r="J30"/>
  <c i="1" r="AV52"/>
  <c i="2" r="F30"/>
  <c i="1" r="AZ52"/>
  <c i="2" r="J58"/>
  <c r="J57"/>
  <c r="J78"/>
  <c r="F78"/>
  <c r="F76"/>
  <c r="E74"/>
  <c r="J51"/>
  <c r="F51"/>
  <c r="F49"/>
  <c r="E47"/>
  <c r="J36"/>
  <c r="J18"/>
  <c r="E18"/>
  <c r="F79"/>
  <c r="F52"/>
  <c r="J17"/>
  <c r="J12"/>
  <c r="J76"/>
  <c r="J49"/>
  <c r="E7"/>
  <c r="E72"/>
  <c r="E45"/>
  <c i="1" r="BD51"/>
  <c r="W30"/>
  <c r="BC51"/>
  <c r="W29"/>
  <c r="BB51"/>
  <c r="W28"/>
  <c r="BA51"/>
  <c r="W27"/>
  <c r="AZ51"/>
  <c r="W26"/>
  <c r="AY51"/>
  <c r="AX51"/>
  <c r="AW51"/>
  <c r="AK27"/>
  <c r="AV51"/>
  <c r="AK26"/>
  <c r="AU51"/>
  <c r="AT51"/>
  <c r="AS51"/>
  <c r="AG51"/>
  <c r="AK23"/>
  <c r="AT62"/>
  <c r="AN62"/>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<sst xmlns="http://schemas.openxmlformats.org/spreadsheetml/2006/main">
  <si>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</si>
  <si>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</si>
  <si>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</si>
  <si>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</si>
  <si>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</si>
  <si>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</si>
  <si>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</si>
  <si>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{7633d031-18dd-4da4-bab4-04c784c542c7}</t>
  </si>
  <si>
    <t>0,01</t>
  </si>
  <si>
    <t>21</t>
  </si>
  <si>
    <t>15</t>
  </si>
  <si>
    <t>REKAPITULACE STAVBY</t>
  </si>
  <si>
    <t xml:space="preserve">v ---  níže se nacházejí doplnkové a pomocné údaje k sestavám  --- v</t>
  </si>
  <si>
    <t>Návod na vyplnění</t>
  </si>
  <si>
    <t>0,001</t>
  </si>
  <si>
    <t>Kód:</t>
  </si>
  <si>
    <t>3193/002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</si>
  <si>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</si>
  <si>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</si>
  <si>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Rybník Haltýř - Odstranění sedimentu</t>
  </si>
  <si>
    <t>KSO:</t>
  </si>
  <si>
    <t>833 12</t>
  </si>
  <si>
    <t>CC-CZ:</t>
  </si>
  <si>
    <t>2420</t>
  </si>
  <si>
    <t>Místo:</t>
  </si>
  <si>
    <t>Sendražice u Kolína</t>
  </si>
  <si>
    <t>Datum:</t>
  </si>
  <si>
    <t>23. 1. 2018</t>
  </si>
  <si>
    <t>Zadavatel:</t>
  </si>
  <si>
    <t>IČ:</t>
  </si>
  <si>
    <t>00235440</t>
  </si>
  <si>
    <t>Město Kolín</t>
  </si>
  <si>
    <t>DIČ:</t>
  </si>
  <si>
    <t>CZ00235440</t>
  </si>
  <si>
    <t>Uchazeč:</t>
  </si>
  <si>
    <t>Vyplň údaj</t>
  </si>
  <si>
    <t>Projektant:</t>
  </si>
  <si>
    <t>47116901</t>
  </si>
  <si>
    <t>Vodohospodářský rozvoj a výtavba, a.s.</t>
  </si>
  <si>
    <t>CZ47116901</t>
  </si>
  <si>
    <t>True</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</si>
  <si>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</si>
  <si>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 ale způsob tvorby ceny vychází z cenových a technických podmínek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</si>
  <si>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</si>
  <si>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</si>
  <si>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</si>
  <si>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</si>
  <si>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</si>
  <si>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</si>
  <si>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</si>
  <si>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</si>
  <si>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</si>
  <si>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</si>
  <si>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</si>
  <si>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</si>
  <si>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</si>
  <si>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</si>
  <si>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</si>
  <si>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</si>
  <si>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</si>
  <si>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</si>
  <si>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</si>
  <si>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</si>
  <si>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</si>
  <si>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</si>
  <si>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</si>
  <si>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</si>
  <si>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</si>
  <si>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</si>
  <si>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</si>
  <si>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</si>
  <si>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</si>
  <si>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</si>
  <si>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</si>
  <si>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</si>
  <si>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</si>
  <si>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</si>
  <si>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</si>
  <si>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</si>
  <si>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</si>
  <si>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</si>
  <si>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</si>
  <si>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</si>
  <si>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SO 01</t>
  </si>
  <si>
    <t>SO 01 - Odstranění sedimentu</t>
  </si>
  <si>
    <t>STA</t>
  </si>
  <si>
    <t>1</t>
  </si>
  <si>
    <t>{e9b2899e-a317-4f35-8393-904656d70dd3}</t>
  </si>
  <si>
    <t>2</t>
  </si>
  <si>
    <t>SO 02</t>
  </si>
  <si>
    <t>SO 02 - Oprava nábřežní zdi</t>
  </si>
  <si>
    <t>{e80fd4af-96e8-4124-8597-379746b9ce09}</t>
  </si>
  <si>
    <t>SO 03.1</t>
  </si>
  <si>
    <t>SO 03.1 - Rekonstrukce nábřežní zdi - kamenná rovnanina</t>
  </si>
  <si>
    <t>{5a6e5a7f-357c-4451-9006-3326c6344c84}</t>
  </si>
  <si>
    <t>SO 03.2</t>
  </si>
  <si>
    <t>SO 03.2 - Rekonstrukce nábřežní zdi - kamenná rovnanina</t>
  </si>
  <si>
    <t>{5365233c-798a-4b8c-8983-20996092cdbb}</t>
  </si>
  <si>
    <t>SO 03.3</t>
  </si>
  <si>
    <t>SO 03.3 - Rekonstrukce nábřežní zdi - kamenná rovnanina</t>
  </si>
  <si>
    <t>{6d5d660f-4fbe-465b-9dd2-0be829fb61df}</t>
  </si>
  <si>
    <t>SO 04</t>
  </si>
  <si>
    <t>SO 04 - Rekonstrukce sjezdu</t>
  </si>
  <si>
    <t>{57bb2783-542a-452a-89ed-82ac7446fccd}</t>
  </si>
  <si>
    <t>SO 05.1</t>
  </si>
  <si>
    <t>SO 05.1 - Výpustní objekt</t>
  </si>
  <si>
    <t>{12490ee5-f06a-4b20-a282-aad2c4a71b85}</t>
  </si>
  <si>
    <t>SO 05.2</t>
  </si>
  <si>
    <t>SO 05.2 - Oprava nátokového objektu</t>
  </si>
  <si>
    <t>{314a1f80-bcf0-414e-a87a-fd354f94cfb5}</t>
  </si>
  <si>
    <t>SO 05.3</t>
  </si>
  <si>
    <t>SO 05.3 - Oprava šachty</t>
  </si>
  <si>
    <t>{3a32cf49-015a-4e0f-b722-f90e35d27b89}</t>
  </si>
  <si>
    <t>SO 06</t>
  </si>
  <si>
    <t>SO 06 - Odpadní koryto</t>
  </si>
  <si>
    <t>{33a6cceb-a43a-4dcb-ad10-c6b21676d330}</t>
  </si>
  <si>
    <t>VON</t>
  </si>
  <si>
    <t>Vedlejší a ostatní náklady</t>
  </si>
  <si>
    <t>{6bb77931-70b1-45dc-8a97-3fb1b9b625fe}</t>
  </si>
  <si>
    <t>1) Krycí list soupisu</t>
  </si>
  <si>
    <t>2) Rekapitulace</t>
  </si>
  <si>
    <t>3) Soupis prací</t>
  </si>
  <si>
    <t>Zpět na list:</t>
  </si>
  <si>
    <t>Rekapitulace stavby</t>
  </si>
  <si>
    <t>KRYCÍ LIST SOUPISU</t>
  </si>
  <si>
    <t>Objekt:</t>
  </si>
  <si>
    <t>SO 01 - SO 01 - Odstranění sedimentu</t>
  </si>
  <si>
    <t>REKAPITULACE ČLENĚNÍ SOUPISU PRACÍ</t>
  </si>
  <si>
    <t>Kód dílu - Popis</t>
  </si>
  <si>
    <t>Cena celkem [CZK]</t>
  </si>
  <si>
    <t>Náklady soupisu celkem</t>
  </si>
  <si>
    <t>-1</t>
  </si>
  <si>
    <t>HSV - Práce a dodávky HSV</t>
  </si>
  <si>
    <t xml:space="preserve">    1 - Zemní práce</t>
  </si>
  <si>
    <t xml:space="preserve">    5 - Komunikace</t>
  </si>
  <si>
    <t xml:space="preserve">    8 - Trubní vedení</t>
  </si>
  <si>
    <t xml:space="preserve">    9 - Ostatní konstrukce a práce-bourání</t>
  </si>
  <si>
    <t xml:space="preserve">      99 -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</si>
  <si>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</si>
  <si>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</si>
  <si>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</si>
  <si>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</si>
  <si>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</si>
  <si>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</si>
  <si>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</si>
  <si>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</si>
  <si>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</si>
  <si>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</si>
  <si>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</si>
  <si>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</si>
  <si>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</si>
  <si>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</si>
  <si>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</si>
  <si>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</si>
  <si>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</si>
  <si>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</si>
  <si>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</si>
  <si>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115101241</t>
  </si>
  <si>
    <t>Čerpání vody na dopravní výšku přes 25 do 50 m s uvažovaným průměrným přítokem do 500 l/min</t>
  </si>
  <si>
    <t>hod</t>
  </si>
  <si>
    <t>CS ÚRS 2018 01</t>
  </si>
  <si>
    <t>4</t>
  </si>
  <si>
    <t>-1013964719</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</si>
  <si>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</si>
  <si>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</si>
  <si>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VV</t>
  </si>
  <si>
    <t>"předpokládaná doba čerpání při počtu 5 pracovníků x koeficient nejistoty"</t>
  </si>
  <si>
    <t>720*1,3</t>
  </si>
  <si>
    <t>122301102</t>
  </si>
  <si>
    <t xml:space="preserve">Odkopávky a prokopávky nezapažené  s přehozením výkopku na vzdálenost do 3 m nebo s naložením na dopravní prostředek v hornině tř. 4 přes 100 do 1 000 m3</t>
  </si>
  <si>
    <t>m3</t>
  </si>
  <si>
    <t>615408725</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</si>
  <si>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</si>
  <si>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"viz výkresová dokumentace D.2."</t>
  </si>
  <si>
    <t>"odstranění sedimentu ze dna nádrže"</t>
  </si>
  <si>
    <t>950</t>
  </si>
  <si>
    <t>3</t>
  </si>
  <si>
    <t>127301401</t>
  </si>
  <si>
    <t xml:space="preserve">Hloubení rýh pod vodou  v hloubce do 5 m pod projektem stanovenou pracovní hladinou vody, pro nábřežní zdi, patky, záhozy, prahy, podélné a příčné zpevnění atd. pod obrysem výkopu množství do 1 000 m3 horniny tř. 3 a 4</t>
  </si>
  <si>
    <t>985886495</t>
  </si>
  <si>
    <t xml:space="preserve">Poznámka k souboru cen:_x000d_
1. Ceny lze použít pro hloubení rýh při průměrné rychlosti vody do 1,5 m/sec, měřeno v proudnici toku. 2. Ceny nelze použít pro hloubení rýh pod vodou ve vodotečích projektované šířky dna do 5 m a hloubky vody do 300 mm v nejhlubším místě původního dna v daném profilu v době projektování; toto hloubení se oceňuje jako hloubení rýh, jam nebo šachet. 3. V cenách jsou započteny i náklady na svislé přemístěním výkopku nad hladinu a odhození výkopku do vzdálenosti do 5 m nebo naložení na dopravní prostředek. 4. V ceně nejsou započteny náklady na rozpojení hornin tř. 5 až 7; tyto stavební práce se oceňují individuálně. </t>
  </si>
  <si>
    <t>"odvodňovací příkopy svedené do jímky"</t>
  </si>
  <si>
    <t>0,4*0,4*165</t>
  </si>
  <si>
    <t>131301109</t>
  </si>
  <si>
    <t>Hloubení nezapažených jam a zářezů s urovnáním dna do předepsaného profilu a spádu Příplatek k cenám za lepivost horniny tř. 4</t>
  </si>
  <si>
    <t>-8816090</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</si>
  <si>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</si>
  <si>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"lepivost 50%"</t>
  </si>
  <si>
    <t>(950+26,4)*0,5</t>
  </si>
  <si>
    <t>5</t>
  </si>
  <si>
    <t>Komunikace</t>
  </si>
  <si>
    <t>4519711R</t>
  </si>
  <si>
    <t>Položení podkladní vrstvy z geotextilie</t>
  </si>
  <si>
    <t>m2</t>
  </si>
  <si>
    <t>-1181102920</t>
  </si>
  <si>
    <t>"celková plocha provizorní panelové cesty"</t>
  </si>
  <si>
    <t>250</t>
  </si>
  <si>
    <t>6</t>
  </si>
  <si>
    <t>M</t>
  </si>
  <si>
    <t>693111510</t>
  </si>
  <si>
    <t xml:space="preserve">geotextilie geotextilie netkané GEOFILTEX 63 (polypropylenová vlákna) se základní ÚV stabilizací šíře do 6 m 63/ 60  600 g/m2</t>
  </si>
  <si>
    <t>8</t>
  </si>
  <si>
    <t>512552459</t>
  </si>
  <si>
    <t>7</t>
  </si>
  <si>
    <t>460650141</t>
  </si>
  <si>
    <t>Vozovky a chodníky zřízení provizorní příjezdové komunikace z panelů silničních včetně úpravy podkladní pláně se štěrkovým ložem</t>
  </si>
  <si>
    <t>64</t>
  </si>
  <si>
    <t>284050533</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</si>
  <si>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</si>
  <si>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5938108R</t>
  </si>
  <si>
    <t>panel silniční IZD 2/10 299x119x15 cm</t>
  </si>
  <si>
    <t>kus</t>
  </si>
  <si>
    <t>128</t>
  </si>
  <si>
    <t>-890779445</t>
  </si>
  <si>
    <t>72</t>
  </si>
  <si>
    <t>9</t>
  </si>
  <si>
    <t>113107151</t>
  </si>
  <si>
    <t>Odstranění podkladů nebo krytů s přemístěním hmot na skládku na vzdálenost do 20 m nebo s naložením na dopravní prostředek v ploše jednotlivě přes 50 m2 do 200 m2 z kameniva těženého, o tl. vrstvy do 100 mm</t>
  </si>
  <si>
    <t>1821886640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</si>
  <si>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</si>
  <si>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10</t>
  </si>
  <si>
    <t>113151111</t>
  </si>
  <si>
    <t>Rozebírání zpevněných ploch s přemístěním na skládku na vzdálenost do 20 m nebo s naložením na dopravní prostředek ze silničních panelů</t>
  </si>
  <si>
    <t>-1465393739</t>
  </si>
  <si>
    <t xml:space="preserve">Poznámka k souboru cen:_x000d_
1. Ceny jsou určeny pro rozebírání silničních panelů jakýchkoliv rozměrů kladených do lože z kameniva. </t>
  </si>
  <si>
    <t>Trubní vedení</t>
  </si>
  <si>
    <t>11</t>
  </si>
  <si>
    <t>895821112</t>
  </si>
  <si>
    <t xml:space="preserve">Pramenní jímka z lomového kamene  dutá</t>
  </si>
  <si>
    <t>1470197263</t>
  </si>
  <si>
    <t>"zhotovení čerpací jímky"</t>
  </si>
  <si>
    <t>Ostatní konstrukce a práce-bourání</t>
  </si>
  <si>
    <t>99</t>
  </si>
  <si>
    <t>Přesun hmot</t>
  </si>
  <si>
    <t>12</t>
  </si>
  <si>
    <t>998332011</t>
  </si>
  <si>
    <t xml:space="preserve">Přesun hmot pro úpravy vodních toků a kanály, hráze rybníků apod.  dopravní vzdálenost do 500 m</t>
  </si>
  <si>
    <t>t</t>
  </si>
  <si>
    <t>-730984334</t>
  </si>
  <si>
    <t xml:space="preserve">Poznámka k souboru cen:_x000d_
1. Ceny jsou určeny pro jakoukoliv konstrukčně-materiálovou charakteristiku. </t>
  </si>
  <si>
    <t>13</t>
  </si>
  <si>
    <t>R01</t>
  </si>
  <si>
    <t>Likvidace sedimentu včetně naložení, vodorovného přemístění na skládku, uložení na skládku a poplatku dle platné legislativy</t>
  </si>
  <si>
    <t>-7639347</t>
  </si>
  <si>
    <t>950+26,4</t>
  </si>
  <si>
    <t>SO 02 - SO 02 - Oprava nábřežní zdi</t>
  </si>
  <si>
    <t xml:space="preserve">    2 - Zakládání</t>
  </si>
  <si>
    <t xml:space="preserve">    3 - Svislé a kompletní konstrukce</t>
  </si>
  <si>
    <t xml:space="preserve">    4 - Vodorovné konstrukce</t>
  </si>
  <si>
    <t xml:space="preserve">    99 - Přesun hmot</t>
  </si>
  <si>
    <t>120901113</t>
  </si>
  <si>
    <t>Bourání konstrukcí v odkopávkách a prokopávkách, korytech vodotečí, melioračních kanálech - ručně s přemístěním suti na hromady na vzdálenost do 20 m nebo s naložením na dopravní prostředek ze zdiva kamenného, pro jakýkoliv druh kamene na maltu cementovou</t>
  </si>
  <si>
    <t>1171100012</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</si>
  <si>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</si>
  <si>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"viz výkresová dokumentace D.2.1. a D.4."</t>
  </si>
  <si>
    <t xml:space="preserve">"Bourání stávající zdi" </t>
  </si>
  <si>
    <t>1,8*0,3*13</t>
  </si>
  <si>
    <t>121101103</t>
  </si>
  <si>
    <t xml:space="preserve">Sejmutí ornice nebo lesní půdy  s vodorovným přemístěním na hromady v místě upotřebení nebo na dočasné či trvalé skládky se složením, na vzdálenost přes 100 do 250 m</t>
  </si>
  <si>
    <t>1988008436</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</si>
  <si>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</si>
  <si>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"viz výkresová dokumentace D.2.1"</t>
  </si>
  <si>
    <t>"plocha zatravnění x mocnost zeminy"</t>
  </si>
  <si>
    <t>22,8*0,1</t>
  </si>
  <si>
    <t>122301101</t>
  </si>
  <si>
    <t xml:space="preserve">Odkopávky a prokopávky nezapažené  s přehozením výkopku na vzdálenost do 3 m nebo s naložením na dopravní prostředek v hornině tř. 4 do 100 m3</t>
  </si>
  <si>
    <t>93117009</t>
  </si>
  <si>
    <t>"(příčná plocha výkopu + výkopu u paty pro zához + výkopu pod základem pro podsyp) x délka"</t>
  </si>
  <si>
    <t>(2,64+0,22+0,12)*16,5</t>
  </si>
  <si>
    <t>1590772538</t>
  </si>
  <si>
    <t>34,27*0,5</t>
  </si>
  <si>
    <t>174101101</t>
  </si>
  <si>
    <t xml:space="preserve">Zásyp sypaninou z jakékoliv horniny  s uložením výkopku ve vrstvách se zhutněním jam, šachet, rýh nebo kolem objektů v těchto vykopávkách</t>
  </si>
  <si>
    <t>-1200411349</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</si>
  <si>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</si>
  <si>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t>
  </si>
  <si>
    <t>Poznámka k položce:
Zásyp do úrovně drenážní trubky jílovitou zeminou - zakryto těsnící folií</t>
  </si>
  <si>
    <t>"zásyp jámy za novou opěrnou zdí"</t>
  </si>
  <si>
    <t>2,64*11,5</t>
  </si>
  <si>
    <t>181301101</t>
  </si>
  <si>
    <t>Rozprostření a urovnání ornice v rovině nebo ve svahu sklonu do 1:5 při souvislé ploše do 500 m2, tl. vrstvy do 100 mm</t>
  </si>
  <si>
    <t>1840949347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</si>
  <si>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</si>
  <si>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"plocha zatravnění "</t>
  </si>
  <si>
    <t>22,8</t>
  </si>
  <si>
    <t>181411122</t>
  </si>
  <si>
    <t>Založení trávníku na půdě předem připravené plochy do 1000 m2 výsevem včetně utažení lučního na svahu přes 1:5 do 1:2</t>
  </si>
  <si>
    <t>1957292262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</si>
  <si>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</si>
  <si>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"plocha zatravnění"</t>
  </si>
  <si>
    <t>005724740</t>
  </si>
  <si>
    <t>osivo směs travní krajinná-svahová</t>
  </si>
  <si>
    <t>kg</t>
  </si>
  <si>
    <t>1261161375</t>
  </si>
  <si>
    <t>"plocha trávníku x 1kg/50m2 travní směsy"</t>
  </si>
  <si>
    <t>22,8*1/50</t>
  </si>
  <si>
    <t>212572121</t>
  </si>
  <si>
    <t xml:space="preserve">Lože pro trativody  z kameniva drobného těženého</t>
  </si>
  <si>
    <t>-1135308625</t>
  </si>
  <si>
    <t xml:space="preserve">Poznámka k souboru cen:_x000d_
1. V cenách jsou započteny i náklady na vyčištění dna rýh a na urovnání povrchu lože. 2. V ceně materiálu jsou započteny i náklady na prohození výkopku. </t>
  </si>
  <si>
    <t>"drenážní filtr za novou zdí - plocha x délka"</t>
  </si>
  <si>
    <t>0,30*11,5</t>
  </si>
  <si>
    <t>Zakládání</t>
  </si>
  <si>
    <t>270210113</t>
  </si>
  <si>
    <t xml:space="preserve">Zdivo základové z lomového kamene  na hloubku do 5 m, v prostoru zapaženém nebo nezapaženém s odstraněním napadávky, bez úpravy povrchu základové spáry, s dodáním všech hmot výplňové z kamene tříděného nelícované, jakékoliv tloušťky na maltu cementovou MC 25</t>
  </si>
  <si>
    <t>-515074238</t>
  </si>
  <si>
    <t xml:space="preserve">Poznámka k souboru cen:_x000d_
1. Objem se stanoví v m3 zdiva; objem dutin jednotlivě do 0,20 m3 se od celkového objemu neodečítá. </t>
  </si>
  <si>
    <t>Poznámka k položce:
MC-25 MX3 pojivo CEM II nebo CEM III</t>
  </si>
  <si>
    <t>"příčný řez x délka zdi"</t>
  </si>
  <si>
    <t>0,94*16,5</t>
  </si>
  <si>
    <t>564731111</t>
  </si>
  <si>
    <t xml:space="preserve">Podklad nebo kryt z kameniva hrubého drceného  vel. 32-63 mm s rozprostřením a zhutněním, po zhutnění tl. 100 mm</t>
  </si>
  <si>
    <t>1779453406</t>
  </si>
  <si>
    <t>"viz výkresová dokumentace D.2.1."</t>
  </si>
  <si>
    <t>1,18*16,5</t>
  </si>
  <si>
    <t>Svislé a kompletní konstrukce</t>
  </si>
  <si>
    <t>321213234</t>
  </si>
  <si>
    <t xml:space="preserve">Zdivo nadzákladové z lomového kamene vodních staveb  přehrad, jezů a plavebních komor, spodní stavby vodních elektráren, odběrných věží a výpustných zařízení, opěrných zdí, šachet, šachtic a ostatních konstrukcí rubové z lomového kamene lomařsky upraveného se zatřením spár, na maltu cementovou MC 25</t>
  </si>
  <si>
    <t>-1317868669</t>
  </si>
  <si>
    <t xml:space="preserve">Poznámka k souboru cen:_x000d_
1. Ceny -3235, -3345, -3445 lze použít i pro dlažby z lomového kamene o sklonu přes 1:1. 2. Ceny -4511, -4591 lze použít i pro rovnaninu z lomového kamene o sklonu přes 1:1. 3. Objem se stanoví v m3 zdiva; objem dutin do 0,20 m3 jednotlivě se od celkového objemu neodečítá. </t>
  </si>
  <si>
    <t>"příčná plocha zdi x délka /2 - odečten objem SO 05.1"</t>
  </si>
  <si>
    <t>(1,24*16,5-1,7)/2</t>
  </si>
  <si>
    <t>321213345</t>
  </si>
  <si>
    <t xml:space="preserve">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s vyspárováním, na cementovou maltu</t>
  </si>
  <si>
    <t>340676219</t>
  </si>
  <si>
    <t>14</t>
  </si>
  <si>
    <t>R1</t>
  </si>
  <si>
    <t>Drenážní potrubí - řezání a uložení potrubí</t>
  </si>
  <si>
    <t>m</t>
  </si>
  <si>
    <t>-1517191876</t>
  </si>
  <si>
    <t>"délka zdi / vzdálenost trubek"</t>
  </si>
  <si>
    <t>16,5/3</t>
  </si>
  <si>
    <t>286131260</t>
  </si>
  <si>
    <t>potrubí vodovodní PE100 PN 10 SDR17 6m 100m 50x3,0mm</t>
  </si>
  <si>
    <t>718774440</t>
  </si>
  <si>
    <t>Poznámka k položce:
černá barva</t>
  </si>
  <si>
    <t>Vodorovné konstrukce</t>
  </si>
  <si>
    <t>16</t>
  </si>
  <si>
    <t>462511370</t>
  </si>
  <si>
    <t xml:space="preserve">Zához z lomového kamene neupraveného záhozového  bez proštěrkování z terénu, hmotnosti jednotlivých kamenů přes 200 do 500 kg</t>
  </si>
  <si>
    <t>1750408166</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</si>
  <si>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</si>
  <si>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"zához u paty zdi"</t>
  </si>
  <si>
    <t>0,22*16,5</t>
  </si>
  <si>
    <t>17</t>
  </si>
  <si>
    <t>462519003</t>
  </si>
  <si>
    <t xml:space="preserve">Zához z lomového kamene neupraveného záhozového  Příplatek k cenám za urovnání viditelných ploch záhozu z kamene, hmotnosti jednotlivých kamenů přes 200 do 500 kg</t>
  </si>
  <si>
    <t>-1273586600</t>
  </si>
  <si>
    <t>0,4*16,5</t>
  </si>
  <si>
    <t>18</t>
  </si>
  <si>
    <t>-262309968</t>
  </si>
  <si>
    <t>19</t>
  </si>
  <si>
    <t>R2</t>
  </si>
  <si>
    <t>Likvidace kameniva a suti včetně naložení, vodorovného přemístění na skládku, uložení na skládku a poplatku dle platné legislativy</t>
  </si>
  <si>
    <t>2019057381</t>
  </si>
  <si>
    <t>9,38</t>
  </si>
  <si>
    <t>SO 03.1 - SO 03.1 - Rekonstrukce nábřežní zdi - kamenná rovnanina</t>
  </si>
  <si>
    <t>120901121</t>
  </si>
  <si>
    <t>Bourání konstrukcí v odkopávkách a prokopávkách, korytech vodotečí, melioračních kanálech - ručně s přemístěním suti na hromady na vzdálenost do 20 m nebo s naložením na dopravní prostředek z betonu prostého neprokládaného</t>
  </si>
  <si>
    <t>946361155</t>
  </si>
  <si>
    <t>"viz výkresová dokumentace D.2.3."</t>
  </si>
  <si>
    <t>"betonové panely - plocha x tloušťka"</t>
  </si>
  <si>
    <t>2,2*39*0,2</t>
  </si>
  <si>
    <t>182101101</t>
  </si>
  <si>
    <t xml:space="preserve">Svahování trvalých svahů do projektovaných profilů  s potřebným přemístěním výkopku při svahování v zářezech v hornině tř. 1 až 4</t>
  </si>
  <si>
    <t>1864105191</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</si>
  <si>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</si>
  <si>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"viz výkresová dokumentace D.2.3. a D.4."</t>
  </si>
  <si>
    <t>"Úprava sklonu břehu do požadovaného sklonu - 1:2"</t>
  </si>
  <si>
    <t>39*3.4</t>
  </si>
  <si>
    <t>1428841664</t>
  </si>
  <si>
    <t>"plocha podladu pod rovnaninu"</t>
  </si>
  <si>
    <t>132,6</t>
  </si>
  <si>
    <t>463212111</t>
  </si>
  <si>
    <t xml:space="preserve">Rovnanina z lomového kamene upraveného, tříděného  jakékoliv tloušťky rovnaniny s vyklínováním spár a dutin úlomky kamene</t>
  </si>
  <si>
    <t>2133477536</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</si>
  <si>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</si>
  <si>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"příčná plocha rovnaniny x délka "</t>
  </si>
  <si>
    <t>1,4*39</t>
  </si>
  <si>
    <t>463212191</t>
  </si>
  <si>
    <t xml:space="preserve">Rovnanina z lomového kamene upraveného, tříděného  Příplatek k cenám za vypracování líce</t>
  </si>
  <si>
    <t>2124565285</t>
  </si>
  <si>
    <t>Poznámka k položce:
Součástí vypracování líce je vytvoření meandrující kynetky ve dně koryta</t>
  </si>
  <si>
    <t>"příčná délka líce rovnaniny x délka "</t>
  </si>
  <si>
    <t>3,4*39</t>
  </si>
  <si>
    <t>R3</t>
  </si>
  <si>
    <t>Likvidace betonu a suti včetně naložení, vodorovného přemístění na skládku, uložení na skládku a poplatku dle platné legislativy</t>
  </si>
  <si>
    <t>1507645229</t>
  </si>
  <si>
    <t>17,16</t>
  </si>
  <si>
    <t>1484927488</t>
  </si>
  <si>
    <t>SO 03.2 - SO 03.2 - Rekonstrukce nábřežní zdi - kamenná rovnanina</t>
  </si>
  <si>
    <t>-315897681</t>
  </si>
  <si>
    <t>2,2*87,5*0,2</t>
  </si>
  <si>
    <t>121595846</t>
  </si>
  <si>
    <t>"viz výkresová dokumentace D.2. a D.4."</t>
  </si>
  <si>
    <t>"Úprava sklonu břehu do požadovaného sklonu - 1:1"</t>
  </si>
  <si>
    <t>86.5*2.3</t>
  </si>
  <si>
    <t>-709011697</t>
  </si>
  <si>
    <t>198,95</t>
  </si>
  <si>
    <t>1300307017</t>
  </si>
  <si>
    <t>0,93*86,5</t>
  </si>
  <si>
    <t>1958212864</t>
  </si>
  <si>
    <t>2,3*86,5</t>
  </si>
  <si>
    <t>465210112</t>
  </si>
  <si>
    <t xml:space="preserve">Schody z lomového kamene lomařsky upraveného  pro dlažbu na sucho, se zalitím spár cementovou maltou, se zatřením spár, tl. kamene 250 mm</t>
  </si>
  <si>
    <t>-1847698918</t>
  </si>
  <si>
    <t xml:space="preserve">Poznámka k souboru cen:_x000d_
1. V cenách jsou započteny i náklady na úpravu líce schodů. 2. V cenách nejsou započteny náklady na: a) podkladní betonové lože; toto se oceňuje cenami souboru cen 451 31-51 Podkladní a výplňové vrstvy z betonu prostého, b) lože z kameniva; toto se oceňuje cenami souboru cen 451 . . - . . Lože z kameniva. 3. Plocha se stanoví v m2 konstrukce jako součin délky a šířky schodů; šířkou schodů je součet délky stupně a šířek obou obrub. </t>
  </si>
  <si>
    <t>2,3</t>
  </si>
  <si>
    <t>451571412</t>
  </si>
  <si>
    <t>Podklad pod dlažbu z kameniva tl. přes 100 do 150 mm</t>
  </si>
  <si>
    <t>-1293529550</t>
  </si>
  <si>
    <t xml:space="preserve">Poznámka k souboru cen:_x000d_
1. V cenách jsou započteny i náklady na zvětšení objemu kameniva způsobené nerovností podloží. </t>
  </si>
  <si>
    <t>"podklad pod schodiště"</t>
  </si>
  <si>
    <t>-519311658</t>
  </si>
  <si>
    <t>-1641100760</t>
  </si>
  <si>
    <t>38,5</t>
  </si>
  <si>
    <t>SO 03.3 - SO 03.3 - Rekonstrukce nábřežní zdi - kamenná rovnanina</t>
  </si>
  <si>
    <t>Zásyp sypaninou z jakékoliv horniny s uložením výkopku ve vrstvách se zhutněním jam, šachet, rýh nebo kolem objektů v těchto vykopávkách</t>
  </si>
  <si>
    <t>1419733578</t>
  </si>
  <si>
    <t>"viz výkresová dokumentace D.2. a D.4"</t>
  </si>
  <si>
    <t>"vhodná propustná zemina (např. štěrkopísek, recyklát)"</t>
  </si>
  <si>
    <t>64,3</t>
  </si>
  <si>
    <t>103641000</t>
  </si>
  <si>
    <t>zemina pro terénní úpravy - tříděná</t>
  </si>
  <si>
    <t>2037321841</t>
  </si>
  <si>
    <t>64,3*2</t>
  </si>
  <si>
    <t>1120563630</t>
  </si>
  <si>
    <t>71,5*2.3</t>
  </si>
  <si>
    <t>419153852</t>
  </si>
  <si>
    <t>164,45</t>
  </si>
  <si>
    <t>321212345</t>
  </si>
  <si>
    <t xml:space="preserve">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z kamene lomařsky upraveného s vyspárováním cementovou maltou, zdiva obkladního</t>
  </si>
  <si>
    <t>1735031958</t>
  </si>
  <si>
    <t xml:space="preserve">Poznámka k souboru cen:_x000d_
1. Cena -2345 lze použít i pro opravu dlažeb do 20 m2 jednotlivých opravovaných ploch o sklonu přes 1:1. 2. V cenách nejsou započteny náklady na bourání porušeného zdiva; tyto práce se oceňují cenami souboru cen 960 . . -12 Bourání konstrukcí vodních staveb části B01 tohoto katalogu. 3. Objem se stanoví v m3 doplňovaného zdiva; objem dutin do 0,20 m3 jednotlivě se od celkového objemu neodečítá. </t>
  </si>
  <si>
    <t>"oprava koruny zdi"</t>
  </si>
  <si>
    <t>20*0,15</t>
  </si>
  <si>
    <t>-48680594</t>
  </si>
  <si>
    <t>0,93*71,5</t>
  </si>
  <si>
    <t>-1338374537</t>
  </si>
  <si>
    <t>2,3*71,5</t>
  </si>
  <si>
    <t>1819158862</t>
  </si>
  <si>
    <t>1,9+1,9</t>
  </si>
  <si>
    <t>-363529290</t>
  </si>
  <si>
    <t>1330139486</t>
  </si>
  <si>
    <t>SO 04 - SO 04 - Rekonstrukce sjezdu</t>
  </si>
  <si>
    <t>120901122</t>
  </si>
  <si>
    <t>Bourání konstrukcí v odkopávkách a prokopávkách, korytech vodotečí, melioračních kanálech - ručně s přemístěním suti na hromady na vzdálenost do 20 m nebo s naložením na dopravní prostředek z betonu prostého prokládaného kamenem</t>
  </si>
  <si>
    <t>-109572089</t>
  </si>
  <si>
    <t>"viz výkresová dokumentace D.2.3. a D.3.1."</t>
  </si>
  <si>
    <t>"bourání stávající zdi"</t>
  </si>
  <si>
    <t>(8*0,3*1)+(13*0,3*1)</t>
  </si>
  <si>
    <t>"bourání dna sjezdu"</t>
  </si>
  <si>
    <t>33,5*0,2</t>
  </si>
  <si>
    <t>Součet</t>
  </si>
  <si>
    <t>-1512488249</t>
  </si>
  <si>
    <t>(19,9+16,8)*0,1</t>
  </si>
  <si>
    <t>1983098174</t>
  </si>
  <si>
    <t>"příčná plocha výkopu x délka /2 "</t>
  </si>
  <si>
    <t>(1,8*18*0,5)</t>
  </si>
  <si>
    <t>"plocha výkopu pod základem pro podsyp x délka"</t>
  </si>
  <si>
    <t>0,11*(14+13,9)</t>
  </si>
  <si>
    <t>"plocha pod dlažbou x hloubka"</t>
  </si>
  <si>
    <t>33,5*0,4</t>
  </si>
  <si>
    <t>-829427906</t>
  </si>
  <si>
    <t>32,948*0,5</t>
  </si>
  <si>
    <t>549909321</t>
  </si>
  <si>
    <t>1,8*18*0,5</t>
  </si>
  <si>
    <t>450828248</t>
  </si>
  <si>
    <t>19,9+16,8</t>
  </si>
  <si>
    <t>1192096808</t>
  </si>
  <si>
    <t>36,7</t>
  </si>
  <si>
    <t>-1731266463</t>
  </si>
  <si>
    <t>36,7*1/50</t>
  </si>
  <si>
    <t>181951102</t>
  </si>
  <si>
    <t xml:space="preserve">Úprava pláně vyrovnáním výškových rozdílů  v hornině tř. 1 až 4 se zhutněním</t>
  </si>
  <si>
    <t>-701275308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</si>
  <si>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</si>
  <si>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"urovnání podkladu pod dlažbou"</t>
  </si>
  <si>
    <t>33,5</t>
  </si>
  <si>
    <t>385184994</t>
  </si>
  <si>
    <t>"drenážní filtr za novou zdí - plocha x délka /2"</t>
  </si>
  <si>
    <t>0,24*27,9/2</t>
  </si>
  <si>
    <t>1916015175</t>
  </si>
  <si>
    <t>(0,84*14)+(0,84*13,9)</t>
  </si>
  <si>
    <t>1088705145</t>
  </si>
  <si>
    <t>-928392384</t>
  </si>
  <si>
    <t>"objem zdi 50%"</t>
  </si>
  <si>
    <t>(6+7)/2</t>
  </si>
  <si>
    <t>-1323306156</t>
  </si>
  <si>
    <t>1422651943</t>
  </si>
  <si>
    <t>27,9/3</t>
  </si>
  <si>
    <t>1073068034</t>
  </si>
  <si>
    <t>451311521</t>
  </si>
  <si>
    <t>Podklad z prostého betonu pod dlažbu pro prostředí s mrazovými cykly, ve vrstvě tl. přes 100 do 150 mm</t>
  </si>
  <si>
    <t>1967553868</t>
  </si>
  <si>
    <t xml:space="preserve">Poznámka k souboru cen:_x000d_
1. Ceny lze použít i pro podklady z prostého betonu pod schody a pod prefabrikované konstrukce. 2. Ceny neplatí pro: a) těsnící nebo opevňovací betonovou vrstvu; tato se oceňuje cenami souboru cen 457 31- . . Těsnicí vrstva z betonu odolného proti agresivnímu prostředí b) podklad z prostého betonu pod dlažbu dna vývaru; tento se oceňuje cenami souboru cen 321 31-11 Konstrukce z prostého betonu. 3. V cenách nejsou započteny náklady na úpravu a těsnění dilatačních spár; tyto se oceňují cenami souboru cen 931 . . - . . Úprava dilatační spáry konstrukcí z prostého nebo železového betonu. 4. Plocha se stanoví v m2 dlažby, pod níž je podklad určen. </t>
  </si>
  <si>
    <t>451571212</t>
  </si>
  <si>
    <t xml:space="preserve">Lože pod dlažby  z kameniva těženého hrubého, tl. vrstvy přes 100 do 150 mm</t>
  </si>
  <si>
    <t>1626351718</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</si>
  <si>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</si>
  <si>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465513327</t>
  </si>
  <si>
    <t xml:space="preserve">Dlažba z lomového kamene lomařsky upraveného  na cementovou maltu, s vyspárováním cementovou maltou, tl. kamene 300 mm</t>
  </si>
  <si>
    <t>-815605220</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</si>
  <si>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</si>
  <si>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20</t>
  </si>
  <si>
    <t>-2009328207</t>
  </si>
  <si>
    <t>1543800559</t>
  </si>
  <si>
    <t>"viz výkresová dokumentace D.2.3. a D.3."</t>
  </si>
  <si>
    <t>SO 05.1 - SO 05.1 - Výpustní objekt</t>
  </si>
  <si>
    <t>M - Práce a dodávky M</t>
  </si>
  <si>
    <t xml:space="preserve">    35-M - Montáž čerpadel, kompr.a vodoh.zař.</t>
  </si>
  <si>
    <t>928503780</t>
  </si>
  <si>
    <t>"viz výkresová dokumentace D.2.1. a D.3.2."</t>
  </si>
  <si>
    <t>"výpustní objekt + opevnění dna"</t>
  </si>
  <si>
    <t>0.68+3,9*0,2</t>
  </si>
  <si>
    <t>1956092181</t>
  </si>
  <si>
    <t>"urovnání podkladu pod pod kamenným záhozem"</t>
  </si>
  <si>
    <t>3,9</t>
  </si>
  <si>
    <t>1224009970</t>
  </si>
  <si>
    <t>"Úprava sklonu břehu do požadovaného sklonu - 1:1,5"</t>
  </si>
  <si>
    <t>2,8</t>
  </si>
  <si>
    <t>1885975194</t>
  </si>
  <si>
    <t>"zához v odpadníém korytě (vývar)"</t>
  </si>
  <si>
    <t>(3,9+2,8)*0,5</t>
  </si>
  <si>
    <t>1540037053</t>
  </si>
  <si>
    <t>"plocha zához"</t>
  </si>
  <si>
    <t>2,8+3,9</t>
  </si>
  <si>
    <t>934956124</t>
  </si>
  <si>
    <t xml:space="preserve">Přepadová a ochranná zařízení nádrží  dřevěná hradítka (dluže požeráku) š.150 mm, bez nátěru, s potřebným kováním z dubového dřeva, tl. 50 mm</t>
  </si>
  <si>
    <t>-540752223</t>
  </si>
  <si>
    <t xml:space="preserve">Poznámka k souboru cen:_x000d_
1. Ceny -3111 až -3116 lze použít i pro lávky o několika polích. Každé pole se však z hlediska volby ceny považuje za samostatnou lávku. 2. V cenách jsou započteny i náklady na nezbytné kování a spojovací prvky. 3. Množství měrných jednotek: a) u cen -3111 až -3116 se stanoví v m2 plochy obsluhovacích lávek, b) u cen -6111 až -6222 se stanoví v m2 pohledové plochy hradítek a stavidlových tabulí </t>
  </si>
  <si>
    <t>"viz výkresová dokumentace D.3.2."</t>
  </si>
  <si>
    <t>"dubová hradítka"</t>
  </si>
  <si>
    <t>0,95</t>
  </si>
  <si>
    <t>973022341</t>
  </si>
  <si>
    <t xml:space="preserve">Vysekání výklenků nebo kapes ve zdivu z kamene  kapes, plochy do 0,16 m2, hl. do 150 mm</t>
  </si>
  <si>
    <t>-1706384269</t>
  </si>
  <si>
    <t xml:space="preserve">Poznámka k souboru cen:_x000d_
1. Ceny -1511 až -6191 lze použít i pro vysekání ve zdivu z cihel na maltu cementovou. </t>
  </si>
  <si>
    <t>"viz výkresová dokumenatce D.2.1. a D.3.2."</t>
  </si>
  <si>
    <t>"vytvoření kapes pro ocelový válcovaný profil U"</t>
  </si>
  <si>
    <t>1112654253</t>
  </si>
  <si>
    <t>312012362</t>
  </si>
  <si>
    <t>1,46</t>
  </si>
  <si>
    <t>Práce a dodávky M</t>
  </si>
  <si>
    <t>35-M</t>
  </si>
  <si>
    <t>Montáž čerpadel, kompr.a vodoh.zař.</t>
  </si>
  <si>
    <t>R4</t>
  </si>
  <si>
    <t>Montáž stavidel, česel, stavidlových uzávěrů, dosazovacích a akumulačních nádrží Montáž stavidlo ocelové dveře š. 700 mm, plocha 1,0 m2</t>
  </si>
  <si>
    <t>-926327810</t>
  </si>
  <si>
    <t>Poznámka k položce:
Montáž a osazení U profilů pro dlužové hrazení, včetně navaření pásoviny, kotvení, ochraného nátěru a zabezpeční proti neoprávněné manipulaci.</t>
  </si>
  <si>
    <t>SO 05.2 - SO 05.2 - Oprava nátokového objektu</t>
  </si>
  <si>
    <t>346820235</t>
  </si>
  <si>
    <t>"bourání šachty"</t>
  </si>
  <si>
    <t>2,06*5*0,1</t>
  </si>
  <si>
    <t>R5</t>
  </si>
  <si>
    <t>Trouba - osazení, montáž, obetonování</t>
  </si>
  <si>
    <t>ks</t>
  </si>
  <si>
    <t>512</t>
  </si>
  <si>
    <t>-257926864</t>
  </si>
  <si>
    <t>Poznámka k položce:
- napojení na stávající náhon sendražické svodnice
- vyústění prostupem zdí</t>
  </si>
  <si>
    <t>59223027</t>
  </si>
  <si>
    <t>trouba betonová vejčitá hrdlová propojovací 50 x 75 x 200 cm</t>
  </si>
  <si>
    <t>-1694104075</t>
  </si>
  <si>
    <t>-291368400</t>
  </si>
  <si>
    <t>1,030</t>
  </si>
  <si>
    <t>SO 05.3 - SO 05.3 - Oprava šachty</t>
  </si>
  <si>
    <t>-1795953139</t>
  </si>
  <si>
    <t>1,16*5*0,1</t>
  </si>
  <si>
    <t>1439519048</t>
  </si>
  <si>
    <t>Poznámka k položce:
- napojení na stávající dešťovou kanalizaci
- vyústění do kamenné dovnaniny s obetonováním</t>
  </si>
  <si>
    <t>"dešťová kanalizace"</t>
  </si>
  <si>
    <t>59223009</t>
  </si>
  <si>
    <t>trouba betonová vibrolisovaná s integrovaným spojem D 60x250 cm</t>
  </si>
  <si>
    <t>-1170701687</t>
  </si>
  <si>
    <t>-71366628</t>
  </si>
  <si>
    <t>0,58</t>
  </si>
  <si>
    <t>SO 06 - SO 06 - Odpadní koryto</t>
  </si>
  <si>
    <t xml:space="preserve">    6 - Úpravy povrchů, podlahy a osazování výplní</t>
  </si>
  <si>
    <t>1744608482</t>
  </si>
  <si>
    <t>"odstranění sedimentu ze dna odpadního koryta"</t>
  </si>
  <si>
    <t>22,8*0,2</t>
  </si>
  <si>
    <t>-1970993797</t>
  </si>
  <si>
    <t>Úpravy povrchů, podlahy a osazování výplní</t>
  </si>
  <si>
    <t>636395011</t>
  </si>
  <si>
    <t xml:space="preserve">Oprava spárování dlažeb cementovou maltou  včetně vyškrábání a vymytí spar z dlaždic, plochy jednotlivě přes 4 m2</t>
  </si>
  <si>
    <t>2105670295</t>
  </si>
  <si>
    <t>51,3</t>
  </si>
  <si>
    <t>938901101</t>
  </si>
  <si>
    <t>Dokončovací práce na dosavadních konstrukcích očištění dlažby od travního a divokého porostu, s vytrháním kořenů ze spár, s naložením odstraněného porostu na dopravní prostředek nebo s odklizením na hromady do vzdálenosti 50 m z lomového kamene nebo betonových desek</t>
  </si>
  <si>
    <t>1545323506</t>
  </si>
  <si>
    <t xml:space="preserve">Poznámka k souboru cen:_x000d_
1. Příplatek -4911 lze použít i pro další svislé přemístění odstraňovaného porostu, jehož odstranění se oceňuje cenami -2131 a -2132. 2. V cenách nejsou započteny náklady na odstranění porostu, suti nebo bahna na hromady ve vzdálenosti přes 50 m; tyto se oceňují cenami souboru cen 997 32-1 Vodorovná doprava suti a vybouraných hmot části B01 katalogu. 3. Množství měrných jednotek se stanoví: a) u cen -1101 až -3211 v m2 rozvinuté upravované plochy, b) u cen -4111 a -4911 v m3 prostoru, z něhož bylo odstraněno bahno, c) u ceny -8311 v ks mezníků nebo značek. </t>
  </si>
  <si>
    <t>"odstranění porostu "</t>
  </si>
  <si>
    <t>985131111</t>
  </si>
  <si>
    <t>Očištění ploch stěn, rubu kleneb a podlah tlakovou vodou</t>
  </si>
  <si>
    <t>-735762742</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</si>
  <si>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</si>
  <si>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Poznámka k položce:
- omytí tlakovou vodou max. 300 BAR</t>
  </si>
  <si>
    <t>"celková plocha k otryskání "</t>
  </si>
  <si>
    <t>1959630092</t>
  </si>
  <si>
    <t>4,56</t>
  </si>
  <si>
    <t>VON - Vedlejší a ostatní náklady</t>
  </si>
  <si>
    <t>VRN - Vedlejší rozpočtové náklady</t>
  </si>
  <si>
    <t xml:space="preserve">    0 - Vedlejší rozpočtové náklady</t>
  </si>
  <si>
    <t>VRN</t>
  </si>
  <si>
    <t>Vedlejší rozpočtové náklady</t>
  </si>
  <si>
    <t>R_04</t>
  </si>
  <si>
    <t xml:space="preserve">Zajištění a zabezpečení staveniště, zřízení a likvidace zařízení staveniště, včetně případných přípojek, prostor mezideponie, mobilní buňky a pod. Včetně umístění štítku o povolení stavby  a stejnopisu oznámení o zahájení prací oblastnímu inspektorátu práce na viditelném místě u vstupu na staveniště.</t>
  </si>
  <si>
    <t>soub</t>
  </si>
  <si>
    <t>1241994111</t>
  </si>
  <si>
    <t>R_07</t>
  </si>
  <si>
    <t>Vytýčení inženýrských sítí a zařízení, včetně zajištění případné aktualizace vyjádření správců sítí, která pozbudou platnosti v období mezi předáním staveniště a vytyčením sítí.</t>
  </si>
  <si>
    <t>233672165</t>
  </si>
  <si>
    <t>R_08</t>
  </si>
  <si>
    <t>Ochrana sítí, zajištění splnění požadavků správců sítí</t>
  </si>
  <si>
    <t>-119752783</t>
  </si>
  <si>
    <t>R_09</t>
  </si>
  <si>
    <t>Aktualizace, doplnění a potvrzení havarijního plánu</t>
  </si>
  <si>
    <t>1807659619</t>
  </si>
  <si>
    <t>R_10</t>
  </si>
  <si>
    <t>Aktualizace, doplnění a potvrzení povodňového plánu</t>
  </si>
  <si>
    <t>1593957363</t>
  </si>
  <si>
    <t>R_11</t>
  </si>
  <si>
    <t>Aktualizace, přizpůsobení a doplnění plánu BOZP</t>
  </si>
  <si>
    <t>-482048871</t>
  </si>
  <si>
    <t>R_12</t>
  </si>
  <si>
    <t>Provedení opatření vyplývající z povodňového a havarijního plánu</t>
  </si>
  <si>
    <t>2141430016</t>
  </si>
  <si>
    <t>Poznámka k položce:
Zajištění přítomnosti havarijních a sorpčních prostředků pro případ úniku ropných látek z vozidel staveništění dopravy behem realizace stavby (dle platných předpisů)</t>
  </si>
  <si>
    <t>R_14</t>
  </si>
  <si>
    <t xml:space="preserve">Provedení pasportu okolních objektů, pozemků a povrchů včetně  videozáznamu před zahájením stavby s datovaným potvrzením majitelů pozemků. Protokolární předání pozemků a komunikací včetně uvedení do původního stavu, majitelům po skončení stavby s jejich písemným potvrzením.</t>
  </si>
  <si>
    <t>-1903335791</t>
  </si>
  <si>
    <t>R_15</t>
  </si>
  <si>
    <t xml:space="preserve">Zajištění slovení rybí obsádky k tomu oprávněnou osobou, včetně pořízení protokolu. Přenesení ryb do náhradní lokality. Po dokončení stavby jejich opětovné přemístění na původní místo. Zajištění oznámení zahájení prací příslušnému uživateli rybářského revíru. </t>
  </si>
  <si>
    <t>-1724716447</t>
  </si>
  <si>
    <t>R_16</t>
  </si>
  <si>
    <t xml:space="preserve">Zajištění archeologického průzkumu k tomu oprávněnou osobou, včetně pořízení protokolu.  Zajištění oznámení zahájení prací příslušnému archeologickému ústavu. </t>
  </si>
  <si>
    <t>370412333</t>
  </si>
  <si>
    <t>R_17</t>
  </si>
  <si>
    <t>Zajištění čištění vozidel staveništění dopravy před vjezdem na veřejné komunikace, zajištění čištění (mytí) komunikace znečištěné staveništní dopravou</t>
  </si>
  <si>
    <t>377364761</t>
  </si>
  <si>
    <t>R_18</t>
  </si>
  <si>
    <t xml:space="preserve">Vytyčení stavby, hranic pozemků a provedení geodetických prací nutných k posouzení shody realizované stavby se schválenou projektovou dokumentací odborně způsobilou osobou v oboru zeměměřictví. </t>
  </si>
  <si>
    <t>1166703481</t>
  </si>
  <si>
    <t>R_20</t>
  </si>
  <si>
    <t>Zaměření skutečného provedení stavby</t>
  </si>
  <si>
    <t>2084082833</t>
  </si>
  <si>
    <t>R_22</t>
  </si>
  <si>
    <t>Zpracování a předání dokumentace skutečného provedení stavby (3 paré + 1 v elektronické formě) objednateli a zaměření skutečného provedení stavby – geodetická část dokumentace (3 paré + 1 v elektronické formě) v rozsahu odpovídajícím příslušným právním předpisům. Pořízení fotodokumentace stavby.</t>
  </si>
  <si>
    <t>1014955182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</si>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</sst>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36" fillId="0" borderId="0" xfId="0" applyFont="1" applyAlignment="1" applyProtection="1">
      <alignment vertical="top"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30</v>
      </c>
      <c r="AO10" s="28"/>
      <c r="AP10" s="28"/>
      <c r="AQ10" s="30"/>
      <c r="BE10" s="38"/>
      <c r="BS10" s="23" t="s">
        <v>8</v>
      </c>
    </row>
    <row r="11" ht="18.48" customHeight="1">
      <c r="B11" s="27"/>
      <c r="C11" s="28"/>
      <c r="D11" s="28"/>
      <c r="E11" s="34" t="s">
        <v>31</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32</v>
      </c>
      <c r="AL11" s="28"/>
      <c r="AM11" s="28"/>
      <c r="AN11" s="34" t="s">
        <v>33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35</v>
      </c>
      <c r="AO13" s="28"/>
      <c r="AP13" s="28"/>
      <c r="AQ13" s="30"/>
      <c r="BE13" s="38"/>
      <c r="BS13" s="23" t="s">
        <v>8</v>
      </c>
    </row>
    <row r="14">
      <c r="B14" s="27"/>
      <c r="C14" s="28"/>
      <c r="D14" s="28"/>
      <c r="E14" s="41" t="s">
        <v>35</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32</v>
      </c>
      <c r="AL14" s="28"/>
      <c r="AM14" s="28"/>
      <c r="AN14" s="41" t="s">
        <v>35</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37</v>
      </c>
      <c r="AO16" s="28"/>
      <c r="AP16" s="28"/>
      <c r="AQ16" s="30"/>
      <c r="BE16" s="38"/>
      <c r="BS16" s="23" t="s">
        <v>6</v>
      </c>
    </row>
    <row r="17" ht="18.48"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32</v>
      </c>
      <c r="AL17" s="28"/>
      <c r="AM17" s="28"/>
      <c r="AN17" s="34" t="s">
        <v>39</v>
      </c>
      <c r="AO17" s="28"/>
      <c r="AP17" s="28"/>
      <c r="AQ17" s="30"/>
      <c r="BE17" s="38"/>
      <c r="BS17" s="23" t="s">
        <v>40</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41</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63" customHeight="1">
      <c r="B20" s="27"/>
      <c r="C20" s="28"/>
      <c r="D20" s="28"/>
      <c r="E20" s="43" t="s">
        <v>42</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43</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44</v>
      </c>
      <c r="M25" s="51"/>
      <c r="N25" s="51"/>
      <c r="O25" s="51"/>
      <c r="P25" s="46"/>
      <c r="Q25" s="46"/>
      <c r="R25" s="46"/>
      <c r="S25" s="46"/>
      <c r="T25" s="46"/>
      <c r="U25" s="46"/>
      <c r="V25" s="46"/>
      <c r="W25" s="51" t="s">
        <v>45</v>
      </c>
      <c r="X25" s="51"/>
      <c r="Y25" s="51"/>
      <c r="Z25" s="51"/>
      <c r="AA25" s="51"/>
      <c r="AB25" s="51"/>
      <c r="AC25" s="51"/>
      <c r="AD25" s="51"/>
      <c r="AE25" s="51"/>
      <c r="AF25" s="46"/>
      <c r="AG25" s="46"/>
      <c r="AH25" s="46"/>
      <c r="AI25" s="46"/>
      <c r="AJ25" s="46"/>
      <c r="AK25" s="51" t="s">
        <v>46</v>
      </c>
      <c r="AL25" s="51"/>
      <c r="AM25" s="51"/>
      <c r="AN25" s="51"/>
      <c r="AO25" s="51"/>
      <c r="AP25" s="46"/>
      <c r="AQ25" s="50"/>
      <c r="BE25" s="38"/>
    </row>
    <row r="26" s="2" customFormat="1" ht="14.4" customHeight="1">
      <c r="B26" s="52"/>
      <c r="C26" s="53"/>
      <c r="D26" s="54" t="s">
        <v>47</v>
      </c>
      <c r="E26" s="53"/>
      <c r="F26" s="54" t="s">
        <v>48</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49</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50</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51</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52</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53</v>
      </c>
      <c r="E32" s="60"/>
      <c r="F32" s="60"/>
      <c r="G32" s="60"/>
      <c r="H32" s="60"/>
      <c r="I32" s="60"/>
      <c r="J32" s="60"/>
      <c r="K32" s="60"/>
      <c r="L32" s="60"/>
      <c r="M32" s="60"/>
      <c r="N32" s="60"/>
      <c r="O32" s="60"/>
      <c r="P32" s="60"/>
      <c r="Q32" s="60"/>
      <c r="R32" s="60"/>
      <c r="S32" s="60"/>
      <c r="T32" s="61" t="s">
        <v>54</v>
      </c>
      <c r="U32" s="60"/>
      <c r="V32" s="60"/>
      <c r="W32" s="60"/>
      <c r="X32" s="62" t="s">
        <v>55</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56</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3193/002</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Rybník Haltýř - Odstranění sedimentu</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Sendražice u Kolína</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23. 1. 2018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Město Kolín</v>
      </c>
      <c r="M46" s="73"/>
      <c r="N46" s="73"/>
      <c r="O46" s="73"/>
      <c r="P46" s="73"/>
      <c r="Q46" s="73"/>
      <c r="R46" s="73"/>
      <c r="S46" s="73"/>
      <c r="T46" s="73"/>
      <c r="U46" s="73"/>
      <c r="V46" s="73"/>
      <c r="W46" s="73"/>
      <c r="X46" s="73"/>
      <c r="Y46" s="73"/>
      <c r="Z46" s="73"/>
      <c r="AA46" s="73"/>
      <c r="AB46" s="73"/>
      <c r="AC46" s="73"/>
      <c r="AD46" s="73"/>
      <c r="AE46" s="73"/>
      <c r="AF46" s="73"/>
      <c r="AG46" s="73"/>
      <c r="AH46" s="73"/>
      <c r="AI46" s="75" t="s">
        <v>36</v>
      </c>
      <c r="AJ46" s="73"/>
      <c r="AK46" s="73"/>
      <c r="AL46" s="73"/>
      <c r="AM46" s="76" t="str">
        <f>IF(E17="","",E17)</f>
        <v>Vodohospodářský rozvoj a výtavba, a.s.</v>
      </c>
      <c r="AN46" s="76"/>
      <c r="AO46" s="76"/>
      <c r="AP46" s="76"/>
      <c r="AQ46" s="73"/>
      <c r="AR46" s="71"/>
      <c r="AS46" s="85" t="s">
        <v>57</v>
      </c>
      <c r="AT46" s="86"/>
      <c r="AU46" s="87"/>
      <c r="AV46" s="87"/>
      <c r="AW46" s="87"/>
      <c r="AX46" s="87"/>
      <c r="AY46" s="87"/>
      <c r="AZ46" s="87"/>
      <c r="BA46" s="87"/>
      <c r="BB46" s="87"/>
      <c r="BC46" s="87"/>
      <c r="BD46" s="88"/>
    </row>
    <row r="47" s="1" customFormat="1">
      <c r="B47" s="45"/>
      <c r="C47" s="75" t="s">
        <v>34</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58</v>
      </c>
      <c r="D49" s="96"/>
      <c r="E49" s="96"/>
      <c r="F49" s="96"/>
      <c r="G49" s="96"/>
      <c r="H49" s="97"/>
      <c r="I49" s="98" t="s">
        <v>59</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60</v>
      </c>
      <c r="AH49" s="96"/>
      <c r="AI49" s="96"/>
      <c r="AJ49" s="96"/>
      <c r="AK49" s="96"/>
      <c r="AL49" s="96"/>
      <c r="AM49" s="96"/>
      <c r="AN49" s="98" t="s">
        <v>61</v>
      </c>
      <c r="AO49" s="96"/>
      <c r="AP49" s="96"/>
      <c r="AQ49" s="100" t="s">
        <v>62</v>
      </c>
      <c r="AR49" s="71"/>
      <c r="AS49" s="101" t="s">
        <v>63</v>
      </c>
      <c r="AT49" s="102" t="s">
        <v>64</v>
      </c>
      <c r="AU49" s="102" t="s">
        <v>65</v>
      </c>
      <c r="AV49" s="102" t="s">
        <v>66</v>
      </c>
      <c r="AW49" s="102" t="s">
        <v>67</v>
      </c>
      <c r="AX49" s="102" t="s">
        <v>68</v>
      </c>
      <c r="AY49" s="102" t="s">
        <v>69</v>
      </c>
      <c r="AZ49" s="102" t="s">
        <v>70</v>
      </c>
      <c r="BA49" s="102" t="s">
        <v>71</v>
      </c>
      <c r="BB49" s="102" t="s">
        <v>72</v>
      </c>
      <c r="BC49" s="102" t="s">
        <v>73</v>
      </c>
      <c r="BD49" s="103" t="s">
        <v>74</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75</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ROUND(SUM(AG52:AG62),2)</f>
        <v>0</v>
      </c>
      <c r="AH51" s="109"/>
      <c r="AI51" s="109"/>
      <c r="AJ51" s="109"/>
      <c r="AK51" s="109"/>
      <c r="AL51" s="109"/>
      <c r="AM51" s="109"/>
      <c r="AN51" s="110">
        <f>SUM(AG51,AT51)</f>
        <v>0</v>
      </c>
      <c r="AO51" s="110"/>
      <c r="AP51" s="110"/>
      <c r="AQ51" s="111" t="s">
        <v>76</v>
      </c>
      <c r="AR51" s="82"/>
      <c r="AS51" s="112">
        <f>ROUND(SUM(AS52:AS62),2)</f>
        <v>0</v>
      </c>
      <c r="AT51" s="113">
        <f>ROUND(SUM(AV51:AW51),2)</f>
        <v>0</v>
      </c>
      <c r="AU51" s="114">
        <f>ROUND(SUM(AU52:AU62),5)</f>
        <v>0</v>
      </c>
      <c r="AV51" s="113">
        <f>ROUND(AZ51*L26,2)</f>
        <v>0</v>
      </c>
      <c r="AW51" s="113">
        <f>ROUND(BA51*L27,2)</f>
        <v>0</v>
      </c>
      <c r="AX51" s="113">
        <f>ROUND(BB51*L26,2)</f>
        <v>0</v>
      </c>
      <c r="AY51" s="113">
        <f>ROUND(BC51*L27,2)</f>
        <v>0</v>
      </c>
      <c r="AZ51" s="113">
        <f>ROUND(SUM(AZ52:AZ62),2)</f>
        <v>0</v>
      </c>
      <c r="BA51" s="113">
        <f>ROUND(SUM(BA52:BA62),2)</f>
        <v>0</v>
      </c>
      <c r="BB51" s="113">
        <f>ROUND(SUM(BB52:BB62),2)</f>
        <v>0</v>
      </c>
      <c r="BC51" s="113">
        <f>ROUND(SUM(BC52:BC62),2)</f>
        <v>0</v>
      </c>
      <c r="BD51" s="115">
        <f>ROUND(SUM(BD52:BD62),2)</f>
        <v>0</v>
      </c>
      <c r="BS51" s="116" t="s">
        <v>77</v>
      </c>
      <c r="BT51" s="116" t="s">
        <v>78</v>
      </c>
      <c r="BU51" s="117" t="s">
        <v>79</v>
      </c>
      <c r="BV51" s="116" t="s">
        <v>80</v>
      </c>
      <c r="BW51" s="116" t="s">
        <v>7</v>
      </c>
      <c r="BX51" s="116" t="s">
        <v>81</v>
      </c>
      <c r="CL51" s="116" t="s">
        <v>21</v>
      </c>
    </row>
    <row r="52" s="5" customFormat="1" ht="14.4" customHeight="1">
      <c r="A52" s="118" t="s">
        <v>82</v>
      </c>
      <c r="B52" s="119"/>
      <c r="C52" s="120"/>
      <c r="D52" s="121" t="s">
        <v>83</v>
      </c>
      <c r="E52" s="121"/>
      <c r="F52" s="121"/>
      <c r="G52" s="121"/>
      <c r="H52" s="121"/>
      <c r="I52" s="122"/>
      <c r="J52" s="121" t="s">
        <v>84</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 01 - SO 01 - Odstraněn...'!J27</f>
        <v>0</v>
      </c>
      <c r="AH52" s="122"/>
      <c r="AI52" s="122"/>
      <c r="AJ52" s="122"/>
      <c r="AK52" s="122"/>
      <c r="AL52" s="122"/>
      <c r="AM52" s="122"/>
      <c r="AN52" s="123">
        <f>SUM(AG52,AT52)</f>
        <v>0</v>
      </c>
      <c r="AO52" s="122"/>
      <c r="AP52" s="122"/>
      <c r="AQ52" s="124" t="s">
        <v>85</v>
      </c>
      <c r="AR52" s="125"/>
      <c r="AS52" s="126">
        <v>0</v>
      </c>
      <c r="AT52" s="127">
        <f>ROUND(SUM(AV52:AW52),2)</f>
        <v>0</v>
      </c>
      <c r="AU52" s="128">
        <f>'SO 01 - SO 01 - Odstraněn...'!P82</f>
        <v>0</v>
      </c>
      <c r="AV52" s="127">
        <f>'SO 01 - SO 01 - Odstraněn...'!J30</f>
        <v>0</v>
      </c>
      <c r="AW52" s="127">
        <f>'SO 01 - SO 01 - Odstraněn...'!J31</f>
        <v>0</v>
      </c>
      <c r="AX52" s="127">
        <f>'SO 01 - SO 01 - Odstraněn...'!J32</f>
        <v>0</v>
      </c>
      <c r="AY52" s="127">
        <f>'SO 01 - SO 01 - Odstraněn...'!J33</f>
        <v>0</v>
      </c>
      <c r="AZ52" s="127">
        <f>'SO 01 - SO 01 - Odstraněn...'!F30</f>
        <v>0</v>
      </c>
      <c r="BA52" s="127">
        <f>'SO 01 - SO 01 - Odstraněn...'!F31</f>
        <v>0</v>
      </c>
      <c r="BB52" s="127">
        <f>'SO 01 - SO 01 - Odstraněn...'!F32</f>
        <v>0</v>
      </c>
      <c r="BC52" s="127">
        <f>'SO 01 - SO 01 - Odstraněn...'!F33</f>
        <v>0</v>
      </c>
      <c r="BD52" s="129">
        <f>'SO 01 - SO 01 - Odstraněn...'!F34</f>
        <v>0</v>
      </c>
      <c r="BT52" s="130" t="s">
        <v>86</v>
      </c>
      <c r="BV52" s="130" t="s">
        <v>80</v>
      </c>
      <c r="BW52" s="130" t="s">
        <v>87</v>
      </c>
      <c r="BX52" s="130" t="s">
        <v>7</v>
      </c>
      <c r="CL52" s="130" t="s">
        <v>21</v>
      </c>
      <c r="CM52" s="130" t="s">
        <v>88</v>
      </c>
    </row>
    <row r="53" s="5" customFormat="1" ht="14.4" customHeight="1">
      <c r="A53" s="118" t="s">
        <v>82</v>
      </c>
      <c r="B53" s="119"/>
      <c r="C53" s="120"/>
      <c r="D53" s="121" t="s">
        <v>89</v>
      </c>
      <c r="E53" s="121"/>
      <c r="F53" s="121"/>
      <c r="G53" s="121"/>
      <c r="H53" s="121"/>
      <c r="I53" s="122"/>
      <c r="J53" s="121" t="s">
        <v>90</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 02 - SO 02 - Oprava ná...'!J27</f>
        <v>0</v>
      </c>
      <c r="AH53" s="122"/>
      <c r="AI53" s="122"/>
      <c r="AJ53" s="122"/>
      <c r="AK53" s="122"/>
      <c r="AL53" s="122"/>
      <c r="AM53" s="122"/>
      <c r="AN53" s="123">
        <f>SUM(AG53,AT53)</f>
        <v>0</v>
      </c>
      <c r="AO53" s="122"/>
      <c r="AP53" s="122"/>
      <c r="AQ53" s="124" t="s">
        <v>85</v>
      </c>
      <c r="AR53" s="125"/>
      <c r="AS53" s="126">
        <v>0</v>
      </c>
      <c r="AT53" s="127">
        <f>ROUND(SUM(AV53:AW53),2)</f>
        <v>0</v>
      </c>
      <c r="AU53" s="128">
        <f>'SO 02 - SO 02 - Oprava ná...'!P82</f>
        <v>0</v>
      </c>
      <c r="AV53" s="127">
        <f>'SO 02 - SO 02 - Oprava ná...'!J30</f>
        <v>0</v>
      </c>
      <c r="AW53" s="127">
        <f>'SO 02 - SO 02 - Oprava ná...'!J31</f>
        <v>0</v>
      </c>
      <c r="AX53" s="127">
        <f>'SO 02 - SO 02 - Oprava ná...'!J32</f>
        <v>0</v>
      </c>
      <c r="AY53" s="127">
        <f>'SO 02 - SO 02 - Oprava ná...'!J33</f>
        <v>0</v>
      </c>
      <c r="AZ53" s="127">
        <f>'SO 02 - SO 02 - Oprava ná...'!F30</f>
        <v>0</v>
      </c>
      <c r="BA53" s="127">
        <f>'SO 02 - SO 02 - Oprava ná...'!F31</f>
        <v>0</v>
      </c>
      <c r="BB53" s="127">
        <f>'SO 02 - SO 02 - Oprava ná...'!F32</f>
        <v>0</v>
      </c>
      <c r="BC53" s="127">
        <f>'SO 02 - SO 02 - Oprava ná...'!F33</f>
        <v>0</v>
      </c>
      <c r="BD53" s="129">
        <f>'SO 02 - SO 02 - Oprava ná...'!F34</f>
        <v>0</v>
      </c>
      <c r="BT53" s="130" t="s">
        <v>86</v>
      </c>
      <c r="BV53" s="130" t="s">
        <v>80</v>
      </c>
      <c r="BW53" s="130" t="s">
        <v>91</v>
      </c>
      <c r="BX53" s="130" t="s">
        <v>7</v>
      </c>
      <c r="CL53" s="130" t="s">
        <v>21</v>
      </c>
      <c r="CM53" s="130" t="s">
        <v>88</v>
      </c>
    </row>
    <row r="54" s="5" customFormat="1" ht="43.2" customHeight="1">
      <c r="A54" s="118" t="s">
        <v>82</v>
      </c>
      <c r="B54" s="119"/>
      <c r="C54" s="120"/>
      <c r="D54" s="121" t="s">
        <v>92</v>
      </c>
      <c r="E54" s="121"/>
      <c r="F54" s="121"/>
      <c r="G54" s="121"/>
      <c r="H54" s="121"/>
      <c r="I54" s="122"/>
      <c r="J54" s="121" t="s">
        <v>93</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'SO 03.1 - SO 03.1 - Rekon...'!J27</f>
        <v>0</v>
      </c>
      <c r="AH54" s="122"/>
      <c r="AI54" s="122"/>
      <c r="AJ54" s="122"/>
      <c r="AK54" s="122"/>
      <c r="AL54" s="122"/>
      <c r="AM54" s="122"/>
      <c r="AN54" s="123">
        <f>SUM(AG54,AT54)</f>
        <v>0</v>
      </c>
      <c r="AO54" s="122"/>
      <c r="AP54" s="122"/>
      <c r="AQ54" s="124" t="s">
        <v>85</v>
      </c>
      <c r="AR54" s="125"/>
      <c r="AS54" s="126">
        <v>0</v>
      </c>
      <c r="AT54" s="127">
        <f>ROUND(SUM(AV54:AW54),2)</f>
        <v>0</v>
      </c>
      <c r="AU54" s="128">
        <f>'SO 03.1 - SO 03.1 - Rekon...'!P82</f>
        <v>0</v>
      </c>
      <c r="AV54" s="127">
        <f>'SO 03.1 - SO 03.1 - Rekon...'!J30</f>
        <v>0</v>
      </c>
      <c r="AW54" s="127">
        <f>'SO 03.1 - SO 03.1 - Rekon...'!J31</f>
        <v>0</v>
      </c>
      <c r="AX54" s="127">
        <f>'SO 03.1 - SO 03.1 - Rekon...'!J32</f>
        <v>0</v>
      </c>
      <c r="AY54" s="127">
        <f>'SO 03.1 - SO 03.1 - Rekon...'!J33</f>
        <v>0</v>
      </c>
      <c r="AZ54" s="127">
        <f>'SO 03.1 - SO 03.1 - Rekon...'!F30</f>
        <v>0</v>
      </c>
      <c r="BA54" s="127">
        <f>'SO 03.1 - SO 03.1 - Rekon...'!F31</f>
        <v>0</v>
      </c>
      <c r="BB54" s="127">
        <f>'SO 03.1 - SO 03.1 - Rekon...'!F32</f>
        <v>0</v>
      </c>
      <c r="BC54" s="127">
        <f>'SO 03.1 - SO 03.1 - Rekon...'!F33</f>
        <v>0</v>
      </c>
      <c r="BD54" s="129">
        <f>'SO 03.1 - SO 03.1 - Rekon...'!F34</f>
        <v>0</v>
      </c>
      <c r="BT54" s="130" t="s">
        <v>86</v>
      </c>
      <c r="BV54" s="130" t="s">
        <v>80</v>
      </c>
      <c r="BW54" s="130" t="s">
        <v>94</v>
      </c>
      <c r="BX54" s="130" t="s">
        <v>7</v>
      </c>
      <c r="CL54" s="130" t="s">
        <v>21</v>
      </c>
      <c r="CM54" s="130" t="s">
        <v>88</v>
      </c>
    </row>
    <row r="55" s="5" customFormat="1" ht="43.2" customHeight="1">
      <c r="A55" s="118" t="s">
        <v>82</v>
      </c>
      <c r="B55" s="119"/>
      <c r="C55" s="120"/>
      <c r="D55" s="121" t="s">
        <v>95</v>
      </c>
      <c r="E55" s="121"/>
      <c r="F55" s="121"/>
      <c r="G55" s="121"/>
      <c r="H55" s="121"/>
      <c r="I55" s="122"/>
      <c r="J55" s="121" t="s">
        <v>96</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'SO 03.2 - SO 03.2 - Rekon...'!J27</f>
        <v>0</v>
      </c>
      <c r="AH55" s="122"/>
      <c r="AI55" s="122"/>
      <c r="AJ55" s="122"/>
      <c r="AK55" s="122"/>
      <c r="AL55" s="122"/>
      <c r="AM55" s="122"/>
      <c r="AN55" s="123">
        <f>SUM(AG55,AT55)</f>
        <v>0</v>
      </c>
      <c r="AO55" s="122"/>
      <c r="AP55" s="122"/>
      <c r="AQ55" s="124" t="s">
        <v>85</v>
      </c>
      <c r="AR55" s="125"/>
      <c r="AS55" s="126">
        <v>0</v>
      </c>
      <c r="AT55" s="127">
        <f>ROUND(SUM(AV55:AW55),2)</f>
        <v>0</v>
      </c>
      <c r="AU55" s="128">
        <f>'SO 03.2 - SO 03.2 - Rekon...'!P82</f>
        <v>0</v>
      </c>
      <c r="AV55" s="127">
        <f>'SO 03.2 - SO 03.2 - Rekon...'!J30</f>
        <v>0</v>
      </c>
      <c r="AW55" s="127">
        <f>'SO 03.2 - SO 03.2 - Rekon...'!J31</f>
        <v>0</v>
      </c>
      <c r="AX55" s="127">
        <f>'SO 03.2 - SO 03.2 - Rekon...'!J32</f>
        <v>0</v>
      </c>
      <c r="AY55" s="127">
        <f>'SO 03.2 - SO 03.2 - Rekon...'!J33</f>
        <v>0</v>
      </c>
      <c r="AZ55" s="127">
        <f>'SO 03.2 - SO 03.2 - Rekon...'!F30</f>
        <v>0</v>
      </c>
      <c r="BA55" s="127">
        <f>'SO 03.2 - SO 03.2 - Rekon...'!F31</f>
        <v>0</v>
      </c>
      <c r="BB55" s="127">
        <f>'SO 03.2 - SO 03.2 - Rekon...'!F32</f>
        <v>0</v>
      </c>
      <c r="BC55" s="127">
        <f>'SO 03.2 - SO 03.2 - Rekon...'!F33</f>
        <v>0</v>
      </c>
      <c r="BD55" s="129">
        <f>'SO 03.2 - SO 03.2 - Rekon...'!F34</f>
        <v>0</v>
      </c>
      <c r="BT55" s="130" t="s">
        <v>86</v>
      </c>
      <c r="BV55" s="130" t="s">
        <v>80</v>
      </c>
      <c r="BW55" s="130" t="s">
        <v>97</v>
      </c>
      <c r="BX55" s="130" t="s">
        <v>7</v>
      </c>
      <c r="CL55" s="130" t="s">
        <v>21</v>
      </c>
      <c r="CM55" s="130" t="s">
        <v>88</v>
      </c>
    </row>
    <row r="56" s="5" customFormat="1" ht="43.2" customHeight="1">
      <c r="A56" s="118" t="s">
        <v>82</v>
      </c>
      <c r="B56" s="119"/>
      <c r="C56" s="120"/>
      <c r="D56" s="121" t="s">
        <v>98</v>
      </c>
      <c r="E56" s="121"/>
      <c r="F56" s="121"/>
      <c r="G56" s="121"/>
      <c r="H56" s="121"/>
      <c r="I56" s="122"/>
      <c r="J56" s="121" t="s">
        <v>99</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'SO 03.3 - SO 03.3 - Rekon...'!J27</f>
        <v>0</v>
      </c>
      <c r="AH56" s="122"/>
      <c r="AI56" s="122"/>
      <c r="AJ56" s="122"/>
      <c r="AK56" s="122"/>
      <c r="AL56" s="122"/>
      <c r="AM56" s="122"/>
      <c r="AN56" s="123">
        <f>SUM(AG56,AT56)</f>
        <v>0</v>
      </c>
      <c r="AO56" s="122"/>
      <c r="AP56" s="122"/>
      <c r="AQ56" s="124" t="s">
        <v>85</v>
      </c>
      <c r="AR56" s="125"/>
      <c r="AS56" s="126">
        <v>0</v>
      </c>
      <c r="AT56" s="127">
        <f>ROUND(SUM(AV56:AW56),2)</f>
        <v>0</v>
      </c>
      <c r="AU56" s="128">
        <f>'SO 03.3 - SO 03.3 - Rekon...'!P83</f>
        <v>0</v>
      </c>
      <c r="AV56" s="127">
        <f>'SO 03.3 - SO 03.3 - Rekon...'!J30</f>
        <v>0</v>
      </c>
      <c r="AW56" s="127">
        <f>'SO 03.3 - SO 03.3 - Rekon...'!J31</f>
        <v>0</v>
      </c>
      <c r="AX56" s="127">
        <f>'SO 03.3 - SO 03.3 - Rekon...'!J32</f>
        <v>0</v>
      </c>
      <c r="AY56" s="127">
        <f>'SO 03.3 - SO 03.3 - Rekon...'!J33</f>
        <v>0</v>
      </c>
      <c r="AZ56" s="127">
        <f>'SO 03.3 - SO 03.3 - Rekon...'!F30</f>
        <v>0</v>
      </c>
      <c r="BA56" s="127">
        <f>'SO 03.3 - SO 03.3 - Rekon...'!F31</f>
        <v>0</v>
      </c>
      <c r="BB56" s="127">
        <f>'SO 03.3 - SO 03.3 - Rekon...'!F32</f>
        <v>0</v>
      </c>
      <c r="BC56" s="127">
        <f>'SO 03.3 - SO 03.3 - Rekon...'!F33</f>
        <v>0</v>
      </c>
      <c r="BD56" s="129">
        <f>'SO 03.3 - SO 03.3 - Rekon...'!F34</f>
        <v>0</v>
      </c>
      <c r="BT56" s="130" t="s">
        <v>86</v>
      </c>
      <c r="BV56" s="130" t="s">
        <v>80</v>
      </c>
      <c r="BW56" s="130" t="s">
        <v>100</v>
      </c>
      <c r="BX56" s="130" t="s">
        <v>7</v>
      </c>
      <c r="CL56" s="130" t="s">
        <v>21</v>
      </c>
      <c r="CM56" s="130" t="s">
        <v>88</v>
      </c>
    </row>
    <row r="57" s="5" customFormat="1" ht="14.4" customHeight="1">
      <c r="A57" s="118" t="s">
        <v>82</v>
      </c>
      <c r="B57" s="119"/>
      <c r="C57" s="120"/>
      <c r="D57" s="121" t="s">
        <v>101</v>
      </c>
      <c r="E57" s="121"/>
      <c r="F57" s="121"/>
      <c r="G57" s="121"/>
      <c r="H57" s="121"/>
      <c r="I57" s="122"/>
      <c r="J57" s="121" t="s">
        <v>102</v>
      </c>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3">
        <f>'SO 04 - SO 04 - Rekonstru...'!J27</f>
        <v>0</v>
      </c>
      <c r="AH57" s="122"/>
      <c r="AI57" s="122"/>
      <c r="AJ57" s="122"/>
      <c r="AK57" s="122"/>
      <c r="AL57" s="122"/>
      <c r="AM57" s="122"/>
      <c r="AN57" s="123">
        <f>SUM(AG57,AT57)</f>
        <v>0</v>
      </c>
      <c r="AO57" s="122"/>
      <c r="AP57" s="122"/>
      <c r="AQ57" s="124" t="s">
        <v>85</v>
      </c>
      <c r="AR57" s="125"/>
      <c r="AS57" s="126">
        <v>0</v>
      </c>
      <c r="AT57" s="127">
        <f>ROUND(SUM(AV57:AW57),2)</f>
        <v>0</v>
      </c>
      <c r="AU57" s="128">
        <f>'SO 04 - SO 04 - Rekonstru...'!P83</f>
        <v>0</v>
      </c>
      <c r="AV57" s="127">
        <f>'SO 04 - SO 04 - Rekonstru...'!J30</f>
        <v>0</v>
      </c>
      <c r="AW57" s="127">
        <f>'SO 04 - SO 04 - Rekonstru...'!J31</f>
        <v>0</v>
      </c>
      <c r="AX57" s="127">
        <f>'SO 04 - SO 04 - Rekonstru...'!J32</f>
        <v>0</v>
      </c>
      <c r="AY57" s="127">
        <f>'SO 04 - SO 04 - Rekonstru...'!J33</f>
        <v>0</v>
      </c>
      <c r="AZ57" s="127">
        <f>'SO 04 - SO 04 - Rekonstru...'!F30</f>
        <v>0</v>
      </c>
      <c r="BA57" s="127">
        <f>'SO 04 - SO 04 - Rekonstru...'!F31</f>
        <v>0</v>
      </c>
      <c r="BB57" s="127">
        <f>'SO 04 - SO 04 - Rekonstru...'!F32</f>
        <v>0</v>
      </c>
      <c r="BC57" s="127">
        <f>'SO 04 - SO 04 - Rekonstru...'!F33</f>
        <v>0</v>
      </c>
      <c r="BD57" s="129">
        <f>'SO 04 - SO 04 - Rekonstru...'!F34</f>
        <v>0</v>
      </c>
      <c r="BT57" s="130" t="s">
        <v>86</v>
      </c>
      <c r="BV57" s="130" t="s">
        <v>80</v>
      </c>
      <c r="BW57" s="130" t="s">
        <v>103</v>
      </c>
      <c r="BX57" s="130" t="s">
        <v>7</v>
      </c>
      <c r="CL57" s="130" t="s">
        <v>21</v>
      </c>
      <c r="CM57" s="130" t="s">
        <v>88</v>
      </c>
    </row>
    <row r="58" s="5" customFormat="1" ht="28.8" customHeight="1">
      <c r="A58" s="118" t="s">
        <v>82</v>
      </c>
      <c r="B58" s="119"/>
      <c r="C58" s="120"/>
      <c r="D58" s="121" t="s">
        <v>104</v>
      </c>
      <c r="E58" s="121"/>
      <c r="F58" s="121"/>
      <c r="G58" s="121"/>
      <c r="H58" s="121"/>
      <c r="I58" s="122"/>
      <c r="J58" s="121" t="s">
        <v>105</v>
      </c>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3">
        <f>'SO 05.1 - SO 05.1 - Výpus...'!J27</f>
        <v>0</v>
      </c>
      <c r="AH58" s="122"/>
      <c r="AI58" s="122"/>
      <c r="AJ58" s="122"/>
      <c r="AK58" s="122"/>
      <c r="AL58" s="122"/>
      <c r="AM58" s="122"/>
      <c r="AN58" s="123">
        <f>SUM(AG58,AT58)</f>
        <v>0</v>
      </c>
      <c r="AO58" s="122"/>
      <c r="AP58" s="122"/>
      <c r="AQ58" s="124" t="s">
        <v>85</v>
      </c>
      <c r="AR58" s="125"/>
      <c r="AS58" s="126">
        <v>0</v>
      </c>
      <c r="AT58" s="127">
        <f>ROUND(SUM(AV58:AW58),2)</f>
        <v>0</v>
      </c>
      <c r="AU58" s="128">
        <f>'SO 05.1 - SO 05.1 - Výpus...'!P83</f>
        <v>0</v>
      </c>
      <c r="AV58" s="127">
        <f>'SO 05.1 - SO 05.1 - Výpus...'!J30</f>
        <v>0</v>
      </c>
      <c r="AW58" s="127">
        <f>'SO 05.1 - SO 05.1 - Výpus...'!J31</f>
        <v>0</v>
      </c>
      <c r="AX58" s="127">
        <f>'SO 05.1 - SO 05.1 - Výpus...'!J32</f>
        <v>0</v>
      </c>
      <c r="AY58" s="127">
        <f>'SO 05.1 - SO 05.1 - Výpus...'!J33</f>
        <v>0</v>
      </c>
      <c r="AZ58" s="127">
        <f>'SO 05.1 - SO 05.1 - Výpus...'!F30</f>
        <v>0</v>
      </c>
      <c r="BA58" s="127">
        <f>'SO 05.1 - SO 05.1 - Výpus...'!F31</f>
        <v>0</v>
      </c>
      <c r="BB58" s="127">
        <f>'SO 05.1 - SO 05.1 - Výpus...'!F32</f>
        <v>0</v>
      </c>
      <c r="BC58" s="127">
        <f>'SO 05.1 - SO 05.1 - Výpus...'!F33</f>
        <v>0</v>
      </c>
      <c r="BD58" s="129">
        <f>'SO 05.1 - SO 05.1 - Výpus...'!F34</f>
        <v>0</v>
      </c>
      <c r="BT58" s="130" t="s">
        <v>86</v>
      </c>
      <c r="BV58" s="130" t="s">
        <v>80</v>
      </c>
      <c r="BW58" s="130" t="s">
        <v>106</v>
      </c>
      <c r="BX58" s="130" t="s">
        <v>7</v>
      </c>
      <c r="CL58" s="130" t="s">
        <v>21</v>
      </c>
      <c r="CM58" s="130" t="s">
        <v>88</v>
      </c>
    </row>
    <row r="59" s="5" customFormat="1" ht="28.8" customHeight="1">
      <c r="A59" s="118" t="s">
        <v>82</v>
      </c>
      <c r="B59" s="119"/>
      <c r="C59" s="120"/>
      <c r="D59" s="121" t="s">
        <v>107</v>
      </c>
      <c r="E59" s="121"/>
      <c r="F59" s="121"/>
      <c r="G59" s="121"/>
      <c r="H59" s="121"/>
      <c r="I59" s="122"/>
      <c r="J59" s="121" t="s">
        <v>108</v>
      </c>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3">
        <f>'SO 05.2 - SO 05.2 - Oprav...'!J27</f>
        <v>0</v>
      </c>
      <c r="AH59" s="122"/>
      <c r="AI59" s="122"/>
      <c r="AJ59" s="122"/>
      <c r="AK59" s="122"/>
      <c r="AL59" s="122"/>
      <c r="AM59" s="122"/>
      <c r="AN59" s="123">
        <f>SUM(AG59,AT59)</f>
        <v>0</v>
      </c>
      <c r="AO59" s="122"/>
      <c r="AP59" s="122"/>
      <c r="AQ59" s="124" t="s">
        <v>85</v>
      </c>
      <c r="AR59" s="125"/>
      <c r="AS59" s="126">
        <v>0</v>
      </c>
      <c r="AT59" s="127">
        <f>ROUND(SUM(AV59:AW59),2)</f>
        <v>0</v>
      </c>
      <c r="AU59" s="128">
        <f>'SO 05.2 - SO 05.2 - Oprav...'!P80</f>
        <v>0</v>
      </c>
      <c r="AV59" s="127">
        <f>'SO 05.2 - SO 05.2 - Oprav...'!J30</f>
        <v>0</v>
      </c>
      <c r="AW59" s="127">
        <f>'SO 05.2 - SO 05.2 - Oprav...'!J31</f>
        <v>0</v>
      </c>
      <c r="AX59" s="127">
        <f>'SO 05.2 - SO 05.2 - Oprav...'!J32</f>
        <v>0</v>
      </c>
      <c r="AY59" s="127">
        <f>'SO 05.2 - SO 05.2 - Oprav...'!J33</f>
        <v>0</v>
      </c>
      <c r="AZ59" s="127">
        <f>'SO 05.2 - SO 05.2 - Oprav...'!F30</f>
        <v>0</v>
      </c>
      <c r="BA59" s="127">
        <f>'SO 05.2 - SO 05.2 - Oprav...'!F31</f>
        <v>0</v>
      </c>
      <c r="BB59" s="127">
        <f>'SO 05.2 - SO 05.2 - Oprav...'!F32</f>
        <v>0</v>
      </c>
      <c r="BC59" s="127">
        <f>'SO 05.2 - SO 05.2 - Oprav...'!F33</f>
        <v>0</v>
      </c>
      <c r="BD59" s="129">
        <f>'SO 05.2 - SO 05.2 - Oprav...'!F34</f>
        <v>0</v>
      </c>
      <c r="BT59" s="130" t="s">
        <v>86</v>
      </c>
      <c r="BV59" s="130" t="s">
        <v>80</v>
      </c>
      <c r="BW59" s="130" t="s">
        <v>109</v>
      </c>
      <c r="BX59" s="130" t="s">
        <v>7</v>
      </c>
      <c r="CL59" s="130" t="s">
        <v>21</v>
      </c>
      <c r="CM59" s="130" t="s">
        <v>88</v>
      </c>
    </row>
    <row r="60" s="5" customFormat="1" ht="28.8" customHeight="1">
      <c r="A60" s="118" t="s">
        <v>82</v>
      </c>
      <c r="B60" s="119"/>
      <c r="C60" s="120"/>
      <c r="D60" s="121" t="s">
        <v>110</v>
      </c>
      <c r="E60" s="121"/>
      <c r="F60" s="121"/>
      <c r="G60" s="121"/>
      <c r="H60" s="121"/>
      <c r="I60" s="122"/>
      <c r="J60" s="121" t="s">
        <v>111</v>
      </c>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3">
        <f>'SO 05.3 - SO 05.3 - Oprav...'!J27</f>
        <v>0</v>
      </c>
      <c r="AH60" s="122"/>
      <c r="AI60" s="122"/>
      <c r="AJ60" s="122"/>
      <c r="AK60" s="122"/>
      <c r="AL60" s="122"/>
      <c r="AM60" s="122"/>
      <c r="AN60" s="123">
        <f>SUM(AG60,AT60)</f>
        <v>0</v>
      </c>
      <c r="AO60" s="122"/>
      <c r="AP60" s="122"/>
      <c r="AQ60" s="124" t="s">
        <v>85</v>
      </c>
      <c r="AR60" s="125"/>
      <c r="AS60" s="126">
        <v>0</v>
      </c>
      <c r="AT60" s="127">
        <f>ROUND(SUM(AV60:AW60),2)</f>
        <v>0</v>
      </c>
      <c r="AU60" s="128">
        <f>'SO 05.3 - SO 05.3 - Oprav...'!P80</f>
        <v>0</v>
      </c>
      <c r="AV60" s="127">
        <f>'SO 05.3 - SO 05.3 - Oprav...'!J30</f>
        <v>0</v>
      </c>
      <c r="AW60" s="127">
        <f>'SO 05.3 - SO 05.3 - Oprav...'!J31</f>
        <v>0</v>
      </c>
      <c r="AX60" s="127">
        <f>'SO 05.3 - SO 05.3 - Oprav...'!J32</f>
        <v>0</v>
      </c>
      <c r="AY60" s="127">
        <f>'SO 05.3 - SO 05.3 - Oprav...'!J33</f>
        <v>0</v>
      </c>
      <c r="AZ60" s="127">
        <f>'SO 05.3 - SO 05.3 - Oprav...'!F30</f>
        <v>0</v>
      </c>
      <c r="BA60" s="127">
        <f>'SO 05.3 - SO 05.3 - Oprav...'!F31</f>
        <v>0</v>
      </c>
      <c r="BB60" s="127">
        <f>'SO 05.3 - SO 05.3 - Oprav...'!F32</f>
        <v>0</v>
      </c>
      <c r="BC60" s="127">
        <f>'SO 05.3 - SO 05.3 - Oprav...'!F33</f>
        <v>0</v>
      </c>
      <c r="BD60" s="129">
        <f>'SO 05.3 - SO 05.3 - Oprav...'!F34</f>
        <v>0</v>
      </c>
      <c r="BT60" s="130" t="s">
        <v>86</v>
      </c>
      <c r="BV60" s="130" t="s">
        <v>80</v>
      </c>
      <c r="BW60" s="130" t="s">
        <v>112</v>
      </c>
      <c r="BX60" s="130" t="s">
        <v>7</v>
      </c>
      <c r="CL60" s="130" t="s">
        <v>21</v>
      </c>
      <c r="CM60" s="130" t="s">
        <v>88</v>
      </c>
    </row>
    <row r="61" s="5" customFormat="1" ht="14.4" customHeight="1">
      <c r="A61" s="118" t="s">
        <v>82</v>
      </c>
      <c r="B61" s="119"/>
      <c r="C61" s="120"/>
      <c r="D61" s="121" t="s">
        <v>113</v>
      </c>
      <c r="E61" s="121"/>
      <c r="F61" s="121"/>
      <c r="G61" s="121"/>
      <c r="H61" s="121"/>
      <c r="I61" s="122"/>
      <c r="J61" s="121" t="s">
        <v>114</v>
      </c>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3">
        <f>'SO 06 - SO 06 - Odpadní k...'!J27</f>
        <v>0</v>
      </c>
      <c r="AH61" s="122"/>
      <c r="AI61" s="122"/>
      <c r="AJ61" s="122"/>
      <c r="AK61" s="122"/>
      <c r="AL61" s="122"/>
      <c r="AM61" s="122"/>
      <c r="AN61" s="123">
        <f>SUM(AG61,AT61)</f>
        <v>0</v>
      </c>
      <c r="AO61" s="122"/>
      <c r="AP61" s="122"/>
      <c r="AQ61" s="124" t="s">
        <v>85</v>
      </c>
      <c r="AR61" s="125"/>
      <c r="AS61" s="126">
        <v>0</v>
      </c>
      <c r="AT61" s="127">
        <f>ROUND(SUM(AV61:AW61),2)</f>
        <v>0</v>
      </c>
      <c r="AU61" s="128">
        <f>'SO 06 - SO 06 - Odpadní k...'!P81</f>
        <v>0</v>
      </c>
      <c r="AV61" s="127">
        <f>'SO 06 - SO 06 - Odpadní k...'!J30</f>
        <v>0</v>
      </c>
      <c r="AW61" s="127">
        <f>'SO 06 - SO 06 - Odpadní k...'!J31</f>
        <v>0</v>
      </c>
      <c r="AX61" s="127">
        <f>'SO 06 - SO 06 - Odpadní k...'!J32</f>
        <v>0</v>
      </c>
      <c r="AY61" s="127">
        <f>'SO 06 - SO 06 - Odpadní k...'!J33</f>
        <v>0</v>
      </c>
      <c r="AZ61" s="127">
        <f>'SO 06 - SO 06 - Odpadní k...'!F30</f>
        <v>0</v>
      </c>
      <c r="BA61" s="127">
        <f>'SO 06 - SO 06 - Odpadní k...'!F31</f>
        <v>0</v>
      </c>
      <c r="BB61" s="127">
        <f>'SO 06 - SO 06 - Odpadní k...'!F32</f>
        <v>0</v>
      </c>
      <c r="BC61" s="127">
        <f>'SO 06 - SO 06 - Odpadní k...'!F33</f>
        <v>0</v>
      </c>
      <c r="BD61" s="129">
        <f>'SO 06 - SO 06 - Odpadní k...'!F34</f>
        <v>0</v>
      </c>
      <c r="BT61" s="130" t="s">
        <v>86</v>
      </c>
      <c r="BV61" s="130" t="s">
        <v>80</v>
      </c>
      <c r="BW61" s="130" t="s">
        <v>115</v>
      </c>
      <c r="BX61" s="130" t="s">
        <v>7</v>
      </c>
      <c r="CL61" s="130" t="s">
        <v>21</v>
      </c>
      <c r="CM61" s="130" t="s">
        <v>88</v>
      </c>
    </row>
    <row r="62" s="5" customFormat="1" ht="14.4" customHeight="1">
      <c r="A62" s="118" t="s">
        <v>82</v>
      </c>
      <c r="B62" s="119"/>
      <c r="C62" s="120"/>
      <c r="D62" s="121" t="s">
        <v>116</v>
      </c>
      <c r="E62" s="121"/>
      <c r="F62" s="121"/>
      <c r="G62" s="121"/>
      <c r="H62" s="121"/>
      <c r="I62" s="122"/>
      <c r="J62" s="121" t="s">
        <v>117</v>
      </c>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3">
        <f>'VON - Vedlejší a ostatní ...'!J27</f>
        <v>0</v>
      </c>
      <c r="AH62" s="122"/>
      <c r="AI62" s="122"/>
      <c r="AJ62" s="122"/>
      <c r="AK62" s="122"/>
      <c r="AL62" s="122"/>
      <c r="AM62" s="122"/>
      <c r="AN62" s="123">
        <f>SUM(AG62,AT62)</f>
        <v>0</v>
      </c>
      <c r="AO62" s="122"/>
      <c r="AP62" s="122"/>
      <c r="AQ62" s="124" t="s">
        <v>85</v>
      </c>
      <c r="AR62" s="125"/>
      <c r="AS62" s="131">
        <v>0</v>
      </c>
      <c r="AT62" s="132">
        <f>ROUND(SUM(AV62:AW62),2)</f>
        <v>0</v>
      </c>
      <c r="AU62" s="133">
        <f>'VON - Vedlejší a ostatní ...'!P78</f>
        <v>0</v>
      </c>
      <c r="AV62" s="132">
        <f>'VON - Vedlejší a ostatní ...'!J30</f>
        <v>0</v>
      </c>
      <c r="AW62" s="132">
        <f>'VON - Vedlejší a ostatní ...'!J31</f>
        <v>0</v>
      </c>
      <c r="AX62" s="132">
        <f>'VON - Vedlejší a ostatní ...'!J32</f>
        <v>0</v>
      </c>
      <c r="AY62" s="132">
        <f>'VON - Vedlejší a ostatní ...'!J33</f>
        <v>0</v>
      </c>
      <c r="AZ62" s="132">
        <f>'VON - Vedlejší a ostatní ...'!F30</f>
        <v>0</v>
      </c>
      <c r="BA62" s="132">
        <f>'VON - Vedlejší a ostatní ...'!F31</f>
        <v>0</v>
      </c>
      <c r="BB62" s="132">
        <f>'VON - Vedlejší a ostatní ...'!F32</f>
        <v>0</v>
      </c>
      <c r="BC62" s="132">
        <f>'VON - Vedlejší a ostatní ...'!F33</f>
        <v>0</v>
      </c>
      <c r="BD62" s="134">
        <f>'VON - Vedlejší a ostatní ...'!F34</f>
        <v>0</v>
      </c>
      <c r="BT62" s="130" t="s">
        <v>86</v>
      </c>
      <c r="BV62" s="130" t="s">
        <v>80</v>
      </c>
      <c r="BW62" s="130" t="s">
        <v>118</v>
      </c>
      <c r="BX62" s="130" t="s">
        <v>7</v>
      </c>
      <c r="CL62" s="130" t="s">
        <v>21</v>
      </c>
      <c r="CM62" s="130" t="s">
        <v>88</v>
      </c>
    </row>
    <row r="63" s="1" customFormat="1" ht="30" customHeight="1">
      <c r="B63" s="45"/>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1"/>
    </row>
    <row r="64" s="1" customFormat="1" ht="6.96" customHeight="1">
      <c r="B64" s="66"/>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71"/>
    </row>
  </sheetData>
  <sheetProtection sheet="1" formatColumns="0" formatRows="0" objects="1" scenarios="1" spinCount="100000" saltValue="8K/sj2Jujn8BCzfgkBZgoUQr/MdqIcD2DD8mM4DQmXq1S3AlV2IhmJgWelkCuStjp34YdRltB//NoEMUpSgEkw==" hashValue="txGYYJh9d/n8JeZDtdhJ4pKSDCuCAe8EB5/QVmDf4Gg90+vEYfiENJ2+7wzszbjPIRcUJ+nbLhDkUoukLeuQbA==" algorithmName="SHA-512" password="CC35"/>
  <mergeCells count="8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1:AM51"/>
    <mergeCell ref="AN51:AP51"/>
    <mergeCell ref="AR2:BE2"/>
  </mergeCells>
  <hyperlinks>
    <hyperlink ref="K1:S1" location="C2" display="1) Rekapitulace stavby"/>
    <hyperlink ref="W1:AI1" location="C51" display="2) Rekapitulace objektů stavby a soupisů prací"/>
    <hyperlink ref="A52" location="'SO 01 - SO 01 - Odstraněn...'!C2" display="/"/>
    <hyperlink ref="A53" location="'SO 02 - SO 02 - Oprava ná...'!C2" display="/"/>
    <hyperlink ref="A54" location="'SO 03.1 - SO 03.1 - Rekon...'!C2" display="/"/>
    <hyperlink ref="A55" location="'SO 03.2 - SO 03.2 - Rekon...'!C2" display="/"/>
    <hyperlink ref="A56" location="'SO 03.3 - SO 03.3 - Rekon...'!C2" display="/"/>
    <hyperlink ref="A57" location="'SO 04 - SO 04 - Rekonstru...'!C2" display="/"/>
    <hyperlink ref="A58" location="'SO 05.1 - SO 05.1 - Výpus...'!C2" display="/"/>
    <hyperlink ref="A59" location="'SO 05.2 - SO 05.2 - Oprav...'!C2" display="/"/>
    <hyperlink ref="A60" location="'SO 05.3 - SO 05.3 - Oprav...'!C2" display="/"/>
    <hyperlink ref="A61" location="'SO 06 - SO 06 - Odpadní k...'!C2" display="/"/>
    <hyperlink ref="A62"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112</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565</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ROUND(SUM(BE80:BE98), 2)</f>
        <v>0</v>
      </c>
      <c r="G30" s="46"/>
      <c r="H30" s="46"/>
      <c r="I30" s="157">
        <v>0.20999999999999999</v>
      </c>
      <c r="J30" s="156">
        <f>ROUND(ROUND((SUM(BE80:BE98)), 2)*I30, 2)</f>
        <v>0</v>
      </c>
      <c r="K30" s="50"/>
    </row>
    <row r="31" s="1" customFormat="1" ht="14.4" customHeight="1">
      <c r="B31" s="45"/>
      <c r="C31" s="46"/>
      <c r="D31" s="46"/>
      <c r="E31" s="54" t="s">
        <v>49</v>
      </c>
      <c r="F31" s="156">
        <f>ROUND(SUM(BF80:BF98), 2)</f>
        <v>0</v>
      </c>
      <c r="G31" s="46"/>
      <c r="H31" s="46"/>
      <c r="I31" s="157">
        <v>0.14999999999999999</v>
      </c>
      <c r="J31" s="156">
        <f>ROUND(ROUND((SUM(BF80:BF98)), 2)*I31, 2)</f>
        <v>0</v>
      </c>
      <c r="K31" s="50"/>
    </row>
    <row r="32" hidden="1" s="1" customFormat="1" ht="14.4" customHeight="1">
      <c r="B32" s="45"/>
      <c r="C32" s="46"/>
      <c r="D32" s="46"/>
      <c r="E32" s="54" t="s">
        <v>50</v>
      </c>
      <c r="F32" s="156">
        <f>ROUND(SUM(BG80:BG98), 2)</f>
        <v>0</v>
      </c>
      <c r="G32" s="46"/>
      <c r="H32" s="46"/>
      <c r="I32" s="157">
        <v>0.20999999999999999</v>
      </c>
      <c r="J32" s="156">
        <v>0</v>
      </c>
      <c r="K32" s="50"/>
    </row>
    <row r="33" hidden="1" s="1" customFormat="1" ht="14.4" customHeight="1">
      <c r="B33" s="45"/>
      <c r="C33" s="46"/>
      <c r="D33" s="46"/>
      <c r="E33" s="54" t="s">
        <v>51</v>
      </c>
      <c r="F33" s="156">
        <f>ROUND(SUM(BH80:BH98), 2)</f>
        <v>0</v>
      </c>
      <c r="G33" s="46"/>
      <c r="H33" s="46"/>
      <c r="I33" s="157">
        <v>0.14999999999999999</v>
      </c>
      <c r="J33" s="156">
        <v>0</v>
      </c>
      <c r="K33" s="50"/>
    </row>
    <row r="34" hidden="1" s="1" customFormat="1" ht="14.4" customHeight="1">
      <c r="B34" s="45"/>
      <c r="C34" s="46"/>
      <c r="D34" s="46"/>
      <c r="E34" s="54" t="s">
        <v>52</v>
      </c>
      <c r="F34" s="156">
        <f>ROUND(SUM(BI80:BI98),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05.3 - SO 05.3 - Oprava šachty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J80</f>
        <v>0</v>
      </c>
      <c r="K56" s="50"/>
      <c r="AU56" s="23" t="s">
        <v>131</v>
      </c>
    </row>
    <row r="57" s="7" customFormat="1" ht="24.96" customHeight="1">
      <c r="B57" s="176"/>
      <c r="C57" s="177"/>
      <c r="D57" s="178" t="s">
        <v>132</v>
      </c>
      <c r="E57" s="179"/>
      <c r="F57" s="179"/>
      <c r="G57" s="179"/>
      <c r="H57" s="179"/>
      <c r="I57" s="180"/>
      <c r="J57" s="181">
        <f>J81</f>
        <v>0</v>
      </c>
      <c r="K57" s="182"/>
    </row>
    <row r="58" s="8" customFormat="1" ht="19.92" customHeight="1">
      <c r="B58" s="183"/>
      <c r="C58" s="184"/>
      <c r="D58" s="185" t="s">
        <v>133</v>
      </c>
      <c r="E58" s="186"/>
      <c r="F58" s="186"/>
      <c r="G58" s="186"/>
      <c r="H58" s="186"/>
      <c r="I58" s="187"/>
      <c r="J58" s="188">
        <f>J82</f>
        <v>0</v>
      </c>
      <c r="K58" s="189"/>
    </row>
    <row r="59" s="8" customFormat="1" ht="19.92" customHeight="1">
      <c r="B59" s="183"/>
      <c r="C59" s="184"/>
      <c r="D59" s="185" t="s">
        <v>136</v>
      </c>
      <c r="E59" s="186"/>
      <c r="F59" s="186"/>
      <c r="G59" s="186"/>
      <c r="H59" s="186"/>
      <c r="I59" s="187"/>
      <c r="J59" s="188">
        <f>J88</f>
        <v>0</v>
      </c>
      <c r="K59" s="189"/>
    </row>
    <row r="60" s="8" customFormat="1" ht="14.88" customHeight="1">
      <c r="B60" s="183"/>
      <c r="C60" s="184"/>
      <c r="D60" s="185" t="s">
        <v>137</v>
      </c>
      <c r="E60" s="186"/>
      <c r="F60" s="186"/>
      <c r="G60" s="186"/>
      <c r="H60" s="186"/>
      <c r="I60" s="187"/>
      <c r="J60" s="188">
        <f>J95</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138</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4.4" customHeight="1">
      <c r="B70" s="45"/>
      <c r="C70" s="73"/>
      <c r="D70" s="73"/>
      <c r="E70" s="191" t="str">
        <f>E7</f>
        <v>Rybník Haltýř - Odstranění sedimentu</v>
      </c>
      <c r="F70" s="75"/>
      <c r="G70" s="75"/>
      <c r="H70" s="75"/>
      <c r="I70" s="190"/>
      <c r="J70" s="73"/>
      <c r="K70" s="73"/>
      <c r="L70" s="71"/>
    </row>
    <row r="71" s="1" customFormat="1" ht="14.4" customHeight="1">
      <c r="B71" s="45"/>
      <c r="C71" s="75" t="s">
        <v>125</v>
      </c>
      <c r="D71" s="73"/>
      <c r="E71" s="73"/>
      <c r="F71" s="73"/>
      <c r="G71" s="73"/>
      <c r="H71" s="73"/>
      <c r="I71" s="190"/>
      <c r="J71" s="73"/>
      <c r="K71" s="73"/>
      <c r="L71" s="71"/>
    </row>
    <row r="72" s="1" customFormat="1" ht="16.2" customHeight="1">
      <c r="B72" s="45"/>
      <c r="C72" s="73"/>
      <c r="D72" s="73"/>
      <c r="E72" s="81" t="str">
        <f>E9</f>
        <v>SO 05.3 - SO 05.3 - Oprava šachty</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24</v>
      </c>
      <c r="D74" s="73"/>
      <c r="E74" s="73"/>
      <c r="F74" s="192" t="str">
        <f>F12</f>
        <v>Sendražice u Kolína</v>
      </c>
      <c r="G74" s="73"/>
      <c r="H74" s="73"/>
      <c r="I74" s="193" t="s">
        <v>26</v>
      </c>
      <c r="J74" s="84" t="str">
        <f>IF(J12="","",J12)</f>
        <v>23. 1. 2018</v>
      </c>
      <c r="K74" s="73"/>
      <c r="L74" s="71"/>
    </row>
    <row r="75" s="1" customFormat="1" ht="6.96" customHeight="1">
      <c r="B75" s="45"/>
      <c r="C75" s="73"/>
      <c r="D75" s="73"/>
      <c r="E75" s="73"/>
      <c r="F75" s="73"/>
      <c r="G75" s="73"/>
      <c r="H75" s="73"/>
      <c r="I75" s="190"/>
      <c r="J75" s="73"/>
      <c r="K75" s="73"/>
      <c r="L75" s="71"/>
    </row>
    <row r="76" s="1" customFormat="1">
      <c r="B76" s="45"/>
      <c r="C76" s="75" t="s">
        <v>28</v>
      </c>
      <c r="D76" s="73"/>
      <c r="E76" s="73"/>
      <c r="F76" s="192" t="str">
        <f>E15</f>
        <v>Město Kolín</v>
      </c>
      <c r="G76" s="73"/>
      <c r="H76" s="73"/>
      <c r="I76" s="193" t="s">
        <v>36</v>
      </c>
      <c r="J76" s="192" t="str">
        <f>E21</f>
        <v>Vodohospodářský rozvoj a výtavba, a.s.</v>
      </c>
      <c r="K76" s="73"/>
      <c r="L76" s="71"/>
    </row>
    <row r="77" s="1" customFormat="1" ht="14.4" customHeight="1">
      <c r="B77" s="45"/>
      <c r="C77" s="75" t="s">
        <v>34</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139</v>
      </c>
      <c r="D79" s="196" t="s">
        <v>62</v>
      </c>
      <c r="E79" s="196" t="s">
        <v>58</v>
      </c>
      <c r="F79" s="196" t="s">
        <v>140</v>
      </c>
      <c r="G79" s="196" t="s">
        <v>141</v>
      </c>
      <c r="H79" s="196" t="s">
        <v>142</v>
      </c>
      <c r="I79" s="197" t="s">
        <v>143</v>
      </c>
      <c r="J79" s="196" t="s">
        <v>129</v>
      </c>
      <c r="K79" s="198" t="s">
        <v>144</v>
      </c>
      <c r="L79" s="199"/>
      <c r="M79" s="101" t="s">
        <v>145</v>
      </c>
      <c r="N79" s="102" t="s">
        <v>47</v>
      </c>
      <c r="O79" s="102" t="s">
        <v>146</v>
      </c>
      <c r="P79" s="102" t="s">
        <v>147</v>
      </c>
      <c r="Q79" s="102" t="s">
        <v>148</v>
      </c>
      <c r="R79" s="102" t="s">
        <v>149</v>
      </c>
      <c r="S79" s="102" t="s">
        <v>150</v>
      </c>
      <c r="T79" s="103" t="s">
        <v>151</v>
      </c>
    </row>
    <row r="80" s="1" customFormat="1" ht="29.28" customHeight="1">
      <c r="B80" s="45"/>
      <c r="C80" s="107" t="s">
        <v>130</v>
      </c>
      <c r="D80" s="73"/>
      <c r="E80" s="73"/>
      <c r="F80" s="73"/>
      <c r="G80" s="73"/>
      <c r="H80" s="73"/>
      <c r="I80" s="190"/>
      <c r="J80" s="200">
        <f>BK80</f>
        <v>0</v>
      </c>
      <c r="K80" s="73"/>
      <c r="L80" s="71"/>
      <c r="M80" s="104"/>
      <c r="N80" s="105"/>
      <c r="O80" s="105"/>
      <c r="P80" s="201">
        <f>P81</f>
        <v>0</v>
      </c>
      <c r="Q80" s="105"/>
      <c r="R80" s="201">
        <f>R81</f>
        <v>1.1679999999999999</v>
      </c>
      <c r="S80" s="105"/>
      <c r="T80" s="202">
        <f>T81</f>
        <v>0</v>
      </c>
      <c r="AT80" s="23" t="s">
        <v>77</v>
      </c>
      <c r="AU80" s="23" t="s">
        <v>131</v>
      </c>
      <c r="BK80" s="203">
        <f>BK81</f>
        <v>0</v>
      </c>
    </row>
    <row r="81" s="10" customFormat="1" ht="37.44" customHeight="1">
      <c r="B81" s="204"/>
      <c r="C81" s="205"/>
      <c r="D81" s="206" t="s">
        <v>77</v>
      </c>
      <c r="E81" s="207" t="s">
        <v>152</v>
      </c>
      <c r="F81" s="207" t="s">
        <v>153</v>
      </c>
      <c r="G81" s="205"/>
      <c r="H81" s="205"/>
      <c r="I81" s="208"/>
      <c r="J81" s="209">
        <f>BK81</f>
        <v>0</v>
      </c>
      <c r="K81" s="205"/>
      <c r="L81" s="210"/>
      <c r="M81" s="211"/>
      <c r="N81" s="212"/>
      <c r="O81" s="212"/>
      <c r="P81" s="213">
        <f>P82+P88</f>
        <v>0</v>
      </c>
      <c r="Q81" s="212"/>
      <c r="R81" s="213">
        <f>R82+R88</f>
        <v>1.1679999999999999</v>
      </c>
      <c r="S81" s="212"/>
      <c r="T81" s="214">
        <f>T82+T88</f>
        <v>0</v>
      </c>
      <c r="AR81" s="215" t="s">
        <v>86</v>
      </c>
      <c r="AT81" s="216" t="s">
        <v>77</v>
      </c>
      <c r="AU81" s="216" t="s">
        <v>78</v>
      </c>
      <c r="AY81" s="215" t="s">
        <v>154</v>
      </c>
      <c r="BK81" s="217">
        <f>BK82+BK88</f>
        <v>0</v>
      </c>
    </row>
    <row r="82" s="10" customFormat="1" ht="19.92" customHeight="1">
      <c r="B82" s="204"/>
      <c r="C82" s="205"/>
      <c r="D82" s="206" t="s">
        <v>77</v>
      </c>
      <c r="E82" s="218" t="s">
        <v>86</v>
      </c>
      <c r="F82" s="218" t="s">
        <v>155</v>
      </c>
      <c r="G82" s="205"/>
      <c r="H82" s="205"/>
      <c r="I82" s="208"/>
      <c r="J82" s="219">
        <f>BK82</f>
        <v>0</v>
      </c>
      <c r="K82" s="205"/>
      <c r="L82" s="210"/>
      <c r="M82" s="211"/>
      <c r="N82" s="212"/>
      <c r="O82" s="212"/>
      <c r="P82" s="213">
        <f>SUM(P83:P87)</f>
        <v>0</v>
      </c>
      <c r="Q82" s="212"/>
      <c r="R82" s="213">
        <f>SUM(R83:R87)</f>
        <v>0</v>
      </c>
      <c r="S82" s="212"/>
      <c r="T82" s="214">
        <f>SUM(T83:T87)</f>
        <v>0</v>
      </c>
      <c r="AR82" s="215" t="s">
        <v>86</v>
      </c>
      <c r="AT82" s="216" t="s">
        <v>77</v>
      </c>
      <c r="AU82" s="216" t="s">
        <v>86</v>
      </c>
      <c r="AY82" s="215" t="s">
        <v>154</v>
      </c>
      <c r="BK82" s="217">
        <f>SUM(BK83:BK87)</f>
        <v>0</v>
      </c>
    </row>
    <row r="83" s="1" customFormat="1" ht="45.6" customHeight="1">
      <c r="B83" s="45"/>
      <c r="C83" s="220" t="s">
        <v>86</v>
      </c>
      <c r="D83" s="220" t="s">
        <v>156</v>
      </c>
      <c r="E83" s="221" t="s">
        <v>357</v>
      </c>
      <c r="F83" s="222" t="s">
        <v>358</v>
      </c>
      <c r="G83" s="223" t="s">
        <v>170</v>
      </c>
      <c r="H83" s="224">
        <v>0.57999999999999996</v>
      </c>
      <c r="I83" s="225"/>
      <c r="J83" s="226">
        <f>ROUND(I83*H83,2)</f>
        <v>0</v>
      </c>
      <c r="K83" s="222" t="s">
        <v>160</v>
      </c>
      <c r="L83" s="71"/>
      <c r="M83" s="227" t="s">
        <v>76</v>
      </c>
      <c r="N83" s="228" t="s">
        <v>48</v>
      </c>
      <c r="O83" s="46"/>
      <c r="P83" s="229">
        <f>O83*H83</f>
        <v>0</v>
      </c>
      <c r="Q83" s="229">
        <v>0</v>
      </c>
      <c r="R83" s="229">
        <f>Q83*H83</f>
        <v>0</v>
      </c>
      <c r="S83" s="229">
        <v>0</v>
      </c>
      <c r="T83" s="230">
        <f>S83*H83</f>
        <v>0</v>
      </c>
      <c r="AR83" s="23" t="s">
        <v>161</v>
      </c>
      <c r="AT83" s="23" t="s">
        <v>156</v>
      </c>
      <c r="AU83" s="23" t="s">
        <v>88</v>
      </c>
      <c r="AY83" s="23" t="s">
        <v>154</v>
      </c>
      <c r="BE83" s="231">
        <f>IF(N83="základní",J83,0)</f>
        <v>0</v>
      </c>
      <c r="BF83" s="231">
        <f>IF(N83="snížená",J83,0)</f>
        <v>0</v>
      </c>
      <c r="BG83" s="231">
        <f>IF(N83="zákl. přenesená",J83,0)</f>
        <v>0</v>
      </c>
      <c r="BH83" s="231">
        <f>IF(N83="sníž. přenesená",J83,0)</f>
        <v>0</v>
      </c>
      <c r="BI83" s="231">
        <f>IF(N83="nulová",J83,0)</f>
        <v>0</v>
      </c>
      <c r="BJ83" s="23" t="s">
        <v>86</v>
      </c>
      <c r="BK83" s="231">
        <f>ROUND(I83*H83,2)</f>
        <v>0</v>
      </c>
      <c r="BL83" s="23" t="s">
        <v>161</v>
      </c>
      <c r="BM83" s="23" t="s">
        <v>566</v>
      </c>
    </row>
    <row r="84" s="1" customFormat="1">
      <c r="B84" s="45"/>
      <c r="C84" s="73"/>
      <c r="D84" s="232" t="s">
        <v>163</v>
      </c>
      <c r="E84" s="73"/>
      <c r="F84" s="233" t="s">
        <v>253</v>
      </c>
      <c r="G84" s="73"/>
      <c r="H84" s="73"/>
      <c r="I84" s="190"/>
      <c r="J84" s="73"/>
      <c r="K84" s="73"/>
      <c r="L84" s="71"/>
      <c r="M84" s="234"/>
      <c r="N84" s="46"/>
      <c r="O84" s="46"/>
      <c r="P84" s="46"/>
      <c r="Q84" s="46"/>
      <c r="R84" s="46"/>
      <c r="S84" s="46"/>
      <c r="T84" s="94"/>
      <c r="AT84" s="23" t="s">
        <v>163</v>
      </c>
      <c r="AU84" s="23" t="s">
        <v>88</v>
      </c>
    </row>
    <row r="85" s="11" customFormat="1">
      <c r="B85" s="235"/>
      <c r="C85" s="236"/>
      <c r="D85" s="232" t="s">
        <v>165</v>
      </c>
      <c r="E85" s="237" t="s">
        <v>76</v>
      </c>
      <c r="F85" s="238" t="s">
        <v>448</v>
      </c>
      <c r="G85" s="236"/>
      <c r="H85" s="237" t="s">
        <v>76</v>
      </c>
      <c r="I85" s="239"/>
      <c r="J85" s="236"/>
      <c r="K85" s="236"/>
      <c r="L85" s="240"/>
      <c r="M85" s="241"/>
      <c r="N85" s="242"/>
      <c r="O85" s="242"/>
      <c r="P85" s="242"/>
      <c r="Q85" s="242"/>
      <c r="R85" s="242"/>
      <c r="S85" s="242"/>
      <c r="T85" s="243"/>
      <c r="AT85" s="244" t="s">
        <v>165</v>
      </c>
      <c r="AU85" s="244" t="s">
        <v>88</v>
      </c>
      <c r="AV85" s="11" t="s">
        <v>86</v>
      </c>
      <c r="AW85" s="11" t="s">
        <v>40</v>
      </c>
      <c r="AX85" s="11" t="s">
        <v>78</v>
      </c>
      <c r="AY85" s="244" t="s">
        <v>154</v>
      </c>
    </row>
    <row r="86" s="11" customFormat="1">
      <c r="B86" s="235"/>
      <c r="C86" s="236"/>
      <c r="D86" s="232" t="s">
        <v>165</v>
      </c>
      <c r="E86" s="237" t="s">
        <v>76</v>
      </c>
      <c r="F86" s="238" t="s">
        <v>552</v>
      </c>
      <c r="G86" s="236"/>
      <c r="H86" s="237" t="s">
        <v>76</v>
      </c>
      <c r="I86" s="239"/>
      <c r="J86" s="236"/>
      <c r="K86" s="236"/>
      <c r="L86" s="240"/>
      <c r="M86" s="241"/>
      <c r="N86" s="242"/>
      <c r="O86" s="242"/>
      <c r="P86" s="242"/>
      <c r="Q86" s="242"/>
      <c r="R86" s="242"/>
      <c r="S86" s="242"/>
      <c r="T86" s="243"/>
      <c r="AT86" s="244" t="s">
        <v>165</v>
      </c>
      <c r="AU86" s="244" t="s">
        <v>88</v>
      </c>
      <c r="AV86" s="11" t="s">
        <v>86</v>
      </c>
      <c r="AW86" s="11" t="s">
        <v>40</v>
      </c>
      <c r="AX86" s="11" t="s">
        <v>78</v>
      </c>
      <c r="AY86" s="244" t="s">
        <v>154</v>
      </c>
    </row>
    <row r="87" s="12" customFormat="1">
      <c r="B87" s="245"/>
      <c r="C87" s="246"/>
      <c r="D87" s="232" t="s">
        <v>165</v>
      </c>
      <c r="E87" s="247" t="s">
        <v>76</v>
      </c>
      <c r="F87" s="248" t="s">
        <v>567</v>
      </c>
      <c r="G87" s="246"/>
      <c r="H87" s="249">
        <v>0.57999999999999996</v>
      </c>
      <c r="I87" s="250"/>
      <c r="J87" s="246"/>
      <c r="K87" s="246"/>
      <c r="L87" s="251"/>
      <c r="M87" s="252"/>
      <c r="N87" s="253"/>
      <c r="O87" s="253"/>
      <c r="P87" s="253"/>
      <c r="Q87" s="253"/>
      <c r="R87" s="253"/>
      <c r="S87" s="253"/>
      <c r="T87" s="254"/>
      <c r="AT87" s="255" t="s">
        <v>165</v>
      </c>
      <c r="AU87" s="255" t="s">
        <v>88</v>
      </c>
      <c r="AV87" s="12" t="s">
        <v>88</v>
      </c>
      <c r="AW87" s="12" t="s">
        <v>40</v>
      </c>
      <c r="AX87" s="12" t="s">
        <v>86</v>
      </c>
      <c r="AY87" s="255" t="s">
        <v>154</v>
      </c>
    </row>
    <row r="88" s="10" customFormat="1" ht="29.88" customHeight="1">
      <c r="B88" s="204"/>
      <c r="C88" s="205"/>
      <c r="D88" s="206" t="s">
        <v>77</v>
      </c>
      <c r="E88" s="218" t="s">
        <v>215</v>
      </c>
      <c r="F88" s="218" t="s">
        <v>231</v>
      </c>
      <c r="G88" s="205"/>
      <c r="H88" s="205"/>
      <c r="I88" s="208"/>
      <c r="J88" s="219">
        <f>BK88</f>
        <v>0</v>
      </c>
      <c r="K88" s="205"/>
      <c r="L88" s="210"/>
      <c r="M88" s="211"/>
      <c r="N88" s="212"/>
      <c r="O88" s="212"/>
      <c r="P88" s="213">
        <f>P89+SUM(P90:P95)</f>
        <v>0</v>
      </c>
      <c r="Q88" s="212"/>
      <c r="R88" s="213">
        <f>R89+SUM(R90:R95)</f>
        <v>1.1679999999999999</v>
      </c>
      <c r="S88" s="212"/>
      <c r="T88" s="214">
        <f>T89+SUM(T90:T95)</f>
        <v>0</v>
      </c>
      <c r="AR88" s="215" t="s">
        <v>86</v>
      </c>
      <c r="AT88" s="216" t="s">
        <v>77</v>
      </c>
      <c r="AU88" s="216" t="s">
        <v>86</v>
      </c>
      <c r="AY88" s="215" t="s">
        <v>154</v>
      </c>
      <c r="BK88" s="217">
        <f>BK89+SUM(BK90:BK95)</f>
        <v>0</v>
      </c>
    </row>
    <row r="89" s="1" customFormat="1" ht="14.4" customHeight="1">
      <c r="B89" s="45"/>
      <c r="C89" s="220" t="s">
        <v>88</v>
      </c>
      <c r="D89" s="220" t="s">
        <v>156</v>
      </c>
      <c r="E89" s="221" t="s">
        <v>554</v>
      </c>
      <c r="F89" s="222" t="s">
        <v>555</v>
      </c>
      <c r="G89" s="223" t="s">
        <v>556</v>
      </c>
      <c r="H89" s="224">
        <v>1</v>
      </c>
      <c r="I89" s="225"/>
      <c r="J89" s="226">
        <f>ROUND(I89*H89,2)</f>
        <v>0</v>
      </c>
      <c r="K89" s="222" t="s">
        <v>76</v>
      </c>
      <c r="L89" s="71"/>
      <c r="M89" s="227" t="s">
        <v>76</v>
      </c>
      <c r="N89" s="228" t="s">
        <v>48</v>
      </c>
      <c r="O89" s="46"/>
      <c r="P89" s="229">
        <f>O89*H89</f>
        <v>0</v>
      </c>
      <c r="Q89" s="229">
        <v>0</v>
      </c>
      <c r="R89" s="229">
        <f>Q89*H89</f>
        <v>0</v>
      </c>
      <c r="S89" s="229">
        <v>0</v>
      </c>
      <c r="T89" s="230">
        <f>S89*H89</f>
        <v>0</v>
      </c>
      <c r="AR89" s="23" t="s">
        <v>557</v>
      </c>
      <c r="AT89" s="23" t="s">
        <v>156</v>
      </c>
      <c r="AU89" s="23" t="s">
        <v>88</v>
      </c>
      <c r="AY89" s="23" t="s">
        <v>154</v>
      </c>
      <c r="BE89" s="231">
        <f>IF(N89="základní",J89,0)</f>
        <v>0</v>
      </c>
      <c r="BF89" s="231">
        <f>IF(N89="snížená",J89,0)</f>
        <v>0</v>
      </c>
      <c r="BG89" s="231">
        <f>IF(N89="zákl. přenesená",J89,0)</f>
        <v>0</v>
      </c>
      <c r="BH89" s="231">
        <f>IF(N89="sníž. přenesená",J89,0)</f>
        <v>0</v>
      </c>
      <c r="BI89" s="231">
        <f>IF(N89="nulová",J89,0)</f>
        <v>0</v>
      </c>
      <c r="BJ89" s="23" t="s">
        <v>86</v>
      </c>
      <c r="BK89" s="231">
        <f>ROUND(I89*H89,2)</f>
        <v>0</v>
      </c>
      <c r="BL89" s="23" t="s">
        <v>557</v>
      </c>
      <c r="BM89" s="23" t="s">
        <v>568</v>
      </c>
    </row>
    <row r="90" s="1" customFormat="1">
      <c r="B90" s="45"/>
      <c r="C90" s="73"/>
      <c r="D90" s="232" t="s">
        <v>275</v>
      </c>
      <c r="E90" s="73"/>
      <c r="F90" s="233" t="s">
        <v>569</v>
      </c>
      <c r="G90" s="73"/>
      <c r="H90" s="73"/>
      <c r="I90" s="190"/>
      <c r="J90" s="73"/>
      <c r="K90" s="73"/>
      <c r="L90" s="71"/>
      <c r="M90" s="234"/>
      <c r="N90" s="46"/>
      <c r="O90" s="46"/>
      <c r="P90" s="46"/>
      <c r="Q90" s="46"/>
      <c r="R90" s="46"/>
      <c r="S90" s="46"/>
      <c r="T90" s="94"/>
      <c r="AT90" s="23" t="s">
        <v>275</v>
      </c>
      <c r="AU90" s="23" t="s">
        <v>88</v>
      </c>
    </row>
    <row r="91" s="11" customFormat="1">
      <c r="B91" s="235"/>
      <c r="C91" s="236"/>
      <c r="D91" s="232" t="s">
        <v>165</v>
      </c>
      <c r="E91" s="237" t="s">
        <v>76</v>
      </c>
      <c r="F91" s="238" t="s">
        <v>570</v>
      </c>
      <c r="G91" s="236"/>
      <c r="H91" s="237" t="s">
        <v>76</v>
      </c>
      <c r="I91" s="239"/>
      <c r="J91" s="236"/>
      <c r="K91" s="236"/>
      <c r="L91" s="240"/>
      <c r="M91" s="241"/>
      <c r="N91" s="242"/>
      <c r="O91" s="242"/>
      <c r="P91" s="242"/>
      <c r="Q91" s="242"/>
      <c r="R91" s="242"/>
      <c r="S91" s="242"/>
      <c r="T91" s="243"/>
      <c r="AT91" s="244" t="s">
        <v>165</v>
      </c>
      <c r="AU91" s="244" t="s">
        <v>88</v>
      </c>
      <c r="AV91" s="11" t="s">
        <v>86</v>
      </c>
      <c r="AW91" s="11" t="s">
        <v>40</v>
      </c>
      <c r="AX91" s="11" t="s">
        <v>78</v>
      </c>
      <c r="AY91" s="244" t="s">
        <v>154</v>
      </c>
    </row>
    <row r="92" s="12" customFormat="1">
      <c r="B92" s="245"/>
      <c r="C92" s="246"/>
      <c r="D92" s="232" t="s">
        <v>165</v>
      </c>
      <c r="E92" s="247" t="s">
        <v>76</v>
      </c>
      <c r="F92" s="248" t="s">
        <v>86</v>
      </c>
      <c r="G92" s="246"/>
      <c r="H92" s="249">
        <v>1</v>
      </c>
      <c r="I92" s="250"/>
      <c r="J92" s="246"/>
      <c r="K92" s="246"/>
      <c r="L92" s="251"/>
      <c r="M92" s="252"/>
      <c r="N92" s="253"/>
      <c r="O92" s="253"/>
      <c r="P92" s="253"/>
      <c r="Q92" s="253"/>
      <c r="R92" s="253"/>
      <c r="S92" s="253"/>
      <c r="T92" s="254"/>
      <c r="AT92" s="255" t="s">
        <v>165</v>
      </c>
      <c r="AU92" s="255" t="s">
        <v>88</v>
      </c>
      <c r="AV92" s="12" t="s">
        <v>88</v>
      </c>
      <c r="AW92" s="12" t="s">
        <v>40</v>
      </c>
      <c r="AX92" s="12" t="s">
        <v>86</v>
      </c>
      <c r="AY92" s="255" t="s">
        <v>154</v>
      </c>
    </row>
    <row r="93" s="1" customFormat="1" ht="22.8" customHeight="1">
      <c r="B93" s="45"/>
      <c r="C93" s="256" t="s">
        <v>176</v>
      </c>
      <c r="D93" s="256" t="s">
        <v>198</v>
      </c>
      <c r="E93" s="257" t="s">
        <v>571</v>
      </c>
      <c r="F93" s="258" t="s">
        <v>572</v>
      </c>
      <c r="G93" s="259" t="s">
        <v>328</v>
      </c>
      <c r="H93" s="260">
        <v>2</v>
      </c>
      <c r="I93" s="261"/>
      <c r="J93" s="262">
        <f>ROUND(I93*H93,2)</f>
        <v>0</v>
      </c>
      <c r="K93" s="258" t="s">
        <v>160</v>
      </c>
      <c r="L93" s="263"/>
      <c r="M93" s="264" t="s">
        <v>76</v>
      </c>
      <c r="N93" s="265" t="s">
        <v>48</v>
      </c>
      <c r="O93" s="46"/>
      <c r="P93" s="229">
        <f>O93*H93</f>
        <v>0</v>
      </c>
      <c r="Q93" s="229">
        <v>0.58399999999999996</v>
      </c>
      <c r="R93" s="229">
        <f>Q93*H93</f>
        <v>1.1679999999999999</v>
      </c>
      <c r="S93" s="229">
        <v>0</v>
      </c>
      <c r="T93" s="230">
        <f>S93*H93</f>
        <v>0</v>
      </c>
      <c r="AR93" s="23" t="s">
        <v>212</v>
      </c>
      <c r="AT93" s="23" t="s">
        <v>198</v>
      </c>
      <c r="AU93" s="23" t="s">
        <v>88</v>
      </c>
      <c r="AY93" s="23" t="s">
        <v>154</v>
      </c>
      <c r="BE93" s="231">
        <f>IF(N93="základní",J93,0)</f>
        <v>0</v>
      </c>
      <c r="BF93" s="231">
        <f>IF(N93="snížená",J93,0)</f>
        <v>0</v>
      </c>
      <c r="BG93" s="231">
        <f>IF(N93="zákl. přenesená",J93,0)</f>
        <v>0</v>
      </c>
      <c r="BH93" s="231">
        <f>IF(N93="sníž. přenesená",J93,0)</f>
        <v>0</v>
      </c>
      <c r="BI93" s="231">
        <f>IF(N93="nulová",J93,0)</f>
        <v>0</v>
      </c>
      <c r="BJ93" s="23" t="s">
        <v>86</v>
      </c>
      <c r="BK93" s="231">
        <f>ROUND(I93*H93,2)</f>
        <v>0</v>
      </c>
      <c r="BL93" s="23" t="s">
        <v>212</v>
      </c>
      <c r="BM93" s="23" t="s">
        <v>573</v>
      </c>
    </row>
    <row r="94" s="12" customFormat="1">
      <c r="B94" s="245"/>
      <c r="C94" s="246"/>
      <c r="D94" s="232" t="s">
        <v>165</v>
      </c>
      <c r="E94" s="247" t="s">
        <v>76</v>
      </c>
      <c r="F94" s="248" t="s">
        <v>88</v>
      </c>
      <c r="G94" s="246"/>
      <c r="H94" s="249">
        <v>2</v>
      </c>
      <c r="I94" s="250"/>
      <c r="J94" s="246"/>
      <c r="K94" s="246"/>
      <c r="L94" s="251"/>
      <c r="M94" s="252"/>
      <c r="N94" s="253"/>
      <c r="O94" s="253"/>
      <c r="P94" s="253"/>
      <c r="Q94" s="253"/>
      <c r="R94" s="253"/>
      <c r="S94" s="253"/>
      <c r="T94" s="254"/>
      <c r="AT94" s="255" t="s">
        <v>165</v>
      </c>
      <c r="AU94" s="255" t="s">
        <v>88</v>
      </c>
      <c r="AV94" s="12" t="s">
        <v>88</v>
      </c>
      <c r="AW94" s="12" t="s">
        <v>40</v>
      </c>
      <c r="AX94" s="12" t="s">
        <v>86</v>
      </c>
      <c r="AY94" s="255" t="s">
        <v>154</v>
      </c>
    </row>
    <row r="95" s="10" customFormat="1" ht="22.32" customHeight="1">
      <c r="B95" s="204"/>
      <c r="C95" s="205"/>
      <c r="D95" s="206" t="s">
        <v>77</v>
      </c>
      <c r="E95" s="218" t="s">
        <v>232</v>
      </c>
      <c r="F95" s="218" t="s">
        <v>233</v>
      </c>
      <c r="G95" s="205"/>
      <c r="H95" s="205"/>
      <c r="I95" s="208"/>
      <c r="J95" s="219">
        <f>BK95</f>
        <v>0</v>
      </c>
      <c r="K95" s="205"/>
      <c r="L95" s="210"/>
      <c r="M95" s="211"/>
      <c r="N95" s="212"/>
      <c r="O95" s="212"/>
      <c r="P95" s="213">
        <f>SUM(P96:P98)</f>
        <v>0</v>
      </c>
      <c r="Q95" s="212"/>
      <c r="R95" s="213">
        <f>SUM(R96:R98)</f>
        <v>0</v>
      </c>
      <c r="S95" s="212"/>
      <c r="T95" s="214">
        <f>SUM(T96:T98)</f>
        <v>0</v>
      </c>
      <c r="AR95" s="215" t="s">
        <v>86</v>
      </c>
      <c r="AT95" s="216" t="s">
        <v>77</v>
      </c>
      <c r="AU95" s="216" t="s">
        <v>88</v>
      </c>
      <c r="AY95" s="215" t="s">
        <v>154</v>
      </c>
      <c r="BK95" s="217">
        <f>SUM(BK96:BK98)</f>
        <v>0</v>
      </c>
    </row>
    <row r="96" s="1" customFormat="1" ht="22.8" customHeight="1">
      <c r="B96" s="45"/>
      <c r="C96" s="220" t="s">
        <v>161</v>
      </c>
      <c r="D96" s="220" t="s">
        <v>156</v>
      </c>
      <c r="E96" s="221" t="s">
        <v>385</v>
      </c>
      <c r="F96" s="222" t="s">
        <v>386</v>
      </c>
      <c r="G96" s="223" t="s">
        <v>170</v>
      </c>
      <c r="H96" s="224">
        <v>0.57999999999999996</v>
      </c>
      <c r="I96" s="225"/>
      <c r="J96" s="226">
        <f>ROUND(I96*H96,2)</f>
        <v>0</v>
      </c>
      <c r="K96" s="222" t="s">
        <v>76</v>
      </c>
      <c r="L96" s="71"/>
      <c r="M96" s="227" t="s">
        <v>76</v>
      </c>
      <c r="N96" s="228" t="s">
        <v>48</v>
      </c>
      <c r="O96" s="46"/>
      <c r="P96" s="229">
        <f>O96*H96</f>
        <v>0</v>
      </c>
      <c r="Q96" s="229">
        <v>0</v>
      </c>
      <c r="R96" s="229">
        <f>Q96*H96</f>
        <v>0</v>
      </c>
      <c r="S96" s="229">
        <v>0</v>
      </c>
      <c r="T96" s="230">
        <f>S96*H96</f>
        <v>0</v>
      </c>
      <c r="AR96" s="23" t="s">
        <v>161</v>
      </c>
      <c r="AT96" s="23" t="s">
        <v>156</v>
      </c>
      <c r="AU96" s="23" t="s">
        <v>176</v>
      </c>
      <c r="AY96" s="23" t="s">
        <v>154</v>
      </c>
      <c r="BE96" s="231">
        <f>IF(N96="základní",J96,0)</f>
        <v>0</v>
      </c>
      <c r="BF96" s="231">
        <f>IF(N96="snížená",J96,0)</f>
        <v>0</v>
      </c>
      <c r="BG96" s="231">
        <f>IF(N96="zákl. přenesená",J96,0)</f>
        <v>0</v>
      </c>
      <c r="BH96" s="231">
        <f>IF(N96="sníž. přenesená",J96,0)</f>
        <v>0</v>
      </c>
      <c r="BI96" s="231">
        <f>IF(N96="nulová",J96,0)</f>
        <v>0</v>
      </c>
      <c r="BJ96" s="23" t="s">
        <v>86</v>
      </c>
      <c r="BK96" s="231">
        <f>ROUND(I96*H96,2)</f>
        <v>0</v>
      </c>
      <c r="BL96" s="23" t="s">
        <v>161</v>
      </c>
      <c r="BM96" s="23" t="s">
        <v>574</v>
      </c>
    </row>
    <row r="97" s="11" customFormat="1">
      <c r="B97" s="235"/>
      <c r="C97" s="236"/>
      <c r="D97" s="232" t="s">
        <v>165</v>
      </c>
      <c r="E97" s="237" t="s">
        <v>76</v>
      </c>
      <c r="F97" s="238" t="s">
        <v>360</v>
      </c>
      <c r="G97" s="236"/>
      <c r="H97" s="237" t="s">
        <v>76</v>
      </c>
      <c r="I97" s="239"/>
      <c r="J97" s="236"/>
      <c r="K97" s="236"/>
      <c r="L97" s="240"/>
      <c r="M97" s="241"/>
      <c r="N97" s="242"/>
      <c r="O97" s="242"/>
      <c r="P97" s="242"/>
      <c r="Q97" s="242"/>
      <c r="R97" s="242"/>
      <c r="S97" s="242"/>
      <c r="T97" s="243"/>
      <c r="AT97" s="244" t="s">
        <v>165</v>
      </c>
      <c r="AU97" s="244" t="s">
        <v>176</v>
      </c>
      <c r="AV97" s="11" t="s">
        <v>86</v>
      </c>
      <c r="AW97" s="11" t="s">
        <v>40</v>
      </c>
      <c r="AX97" s="11" t="s">
        <v>78</v>
      </c>
      <c r="AY97" s="244" t="s">
        <v>154</v>
      </c>
    </row>
    <row r="98" s="12" customFormat="1">
      <c r="B98" s="245"/>
      <c r="C98" s="246"/>
      <c r="D98" s="232" t="s">
        <v>165</v>
      </c>
      <c r="E98" s="247" t="s">
        <v>76</v>
      </c>
      <c r="F98" s="248" t="s">
        <v>575</v>
      </c>
      <c r="G98" s="246"/>
      <c r="H98" s="249">
        <v>0.57999999999999996</v>
      </c>
      <c r="I98" s="250"/>
      <c r="J98" s="246"/>
      <c r="K98" s="246"/>
      <c r="L98" s="251"/>
      <c r="M98" s="266"/>
      <c r="N98" s="267"/>
      <c r="O98" s="267"/>
      <c r="P98" s="267"/>
      <c r="Q98" s="267"/>
      <c r="R98" s="267"/>
      <c r="S98" s="267"/>
      <c r="T98" s="268"/>
      <c r="AT98" s="255" t="s">
        <v>165</v>
      </c>
      <c r="AU98" s="255" t="s">
        <v>176</v>
      </c>
      <c r="AV98" s="12" t="s">
        <v>88</v>
      </c>
      <c r="AW98" s="12" t="s">
        <v>40</v>
      </c>
      <c r="AX98" s="12" t="s">
        <v>86</v>
      </c>
      <c r="AY98" s="255" t="s">
        <v>154</v>
      </c>
    </row>
    <row r="99" s="1" customFormat="1" ht="6.96" customHeight="1">
      <c r="B99" s="66"/>
      <c r="C99" s="67"/>
      <c r="D99" s="67"/>
      <c r="E99" s="67"/>
      <c r="F99" s="67"/>
      <c r="G99" s="67"/>
      <c r="H99" s="67"/>
      <c r="I99" s="165"/>
      <c r="J99" s="67"/>
      <c r="K99" s="67"/>
      <c r="L99" s="71"/>
    </row>
  </sheetData>
  <sheetProtection sheet="1" autoFilter="0" formatColumns="0" formatRows="0" objects="1" scenarios="1" spinCount="100000" saltValue="hD3oUZcUBlbEXFk/Oe/iFUtwOzSL4t+ON3Yy2jAbdI054jn5qczvpk3Eeh2QTAFK3DUDtCwJBsvZMqNkjpD2nQ==" hashValue="S4eNa139mVIAQ8eHLj33pKh3qqfem3tMwx6PrxrkcL+LJmSWEm9sw9l7mPVBdp1tJgDUXHHCjZGkfrG/jOGuyQ==" algorithmName="SHA-512" password="CC35"/>
  <autoFilter ref="C79:K98"/>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115</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576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ROUND(SUM(BE81:BE110), 2)</f>
        <v>0</v>
      </c>
      <c r="G30" s="46"/>
      <c r="H30" s="46"/>
      <c r="I30" s="157">
        <v>0.20999999999999999</v>
      </c>
      <c r="J30" s="156">
        <f>ROUND(ROUND((SUM(BE81:BE110)), 2)*I30, 2)</f>
        <v>0</v>
      </c>
      <c r="K30" s="50"/>
    </row>
    <row r="31" s="1" customFormat="1" ht="14.4" customHeight="1">
      <c r="B31" s="45"/>
      <c r="C31" s="46"/>
      <c r="D31" s="46"/>
      <c r="E31" s="54" t="s">
        <v>49</v>
      </c>
      <c r="F31" s="156">
        <f>ROUND(SUM(BF81:BF110), 2)</f>
        <v>0</v>
      </c>
      <c r="G31" s="46"/>
      <c r="H31" s="46"/>
      <c r="I31" s="157">
        <v>0.14999999999999999</v>
      </c>
      <c r="J31" s="156">
        <f>ROUND(ROUND((SUM(BF81:BF110)), 2)*I31, 2)</f>
        <v>0</v>
      </c>
      <c r="K31" s="50"/>
    </row>
    <row r="32" hidden="1" s="1" customFormat="1" ht="14.4" customHeight="1">
      <c r="B32" s="45"/>
      <c r="C32" s="46"/>
      <c r="D32" s="46"/>
      <c r="E32" s="54" t="s">
        <v>50</v>
      </c>
      <c r="F32" s="156">
        <f>ROUND(SUM(BG81:BG110), 2)</f>
        <v>0</v>
      </c>
      <c r="G32" s="46"/>
      <c r="H32" s="46"/>
      <c r="I32" s="157">
        <v>0.20999999999999999</v>
      </c>
      <c r="J32" s="156">
        <v>0</v>
      </c>
      <c r="K32" s="50"/>
    </row>
    <row r="33" hidden="1" s="1" customFormat="1" ht="14.4" customHeight="1">
      <c r="B33" s="45"/>
      <c r="C33" s="46"/>
      <c r="D33" s="46"/>
      <c r="E33" s="54" t="s">
        <v>51</v>
      </c>
      <c r="F33" s="156">
        <f>ROUND(SUM(BH81:BH110), 2)</f>
        <v>0</v>
      </c>
      <c r="G33" s="46"/>
      <c r="H33" s="46"/>
      <c r="I33" s="157">
        <v>0.14999999999999999</v>
      </c>
      <c r="J33" s="156">
        <v>0</v>
      </c>
      <c r="K33" s="50"/>
    </row>
    <row r="34" hidden="1" s="1" customFormat="1" ht="14.4" customHeight="1">
      <c r="B34" s="45"/>
      <c r="C34" s="46"/>
      <c r="D34" s="46"/>
      <c r="E34" s="54" t="s">
        <v>52</v>
      </c>
      <c r="F34" s="156">
        <f>ROUND(SUM(BI81:BI110),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06 - SO 06 - Odpadní koryto</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J81</f>
        <v>0</v>
      </c>
      <c r="K56" s="50"/>
      <c r="AU56" s="23" t="s">
        <v>131</v>
      </c>
    </row>
    <row r="57" s="7" customFormat="1" ht="24.96" customHeight="1">
      <c r="B57" s="176"/>
      <c r="C57" s="177"/>
      <c r="D57" s="178" t="s">
        <v>132</v>
      </c>
      <c r="E57" s="179"/>
      <c r="F57" s="179"/>
      <c r="G57" s="179"/>
      <c r="H57" s="179"/>
      <c r="I57" s="180"/>
      <c r="J57" s="181">
        <f>J82</f>
        <v>0</v>
      </c>
      <c r="K57" s="182"/>
    </row>
    <row r="58" s="8" customFormat="1" ht="19.92" customHeight="1">
      <c r="B58" s="183"/>
      <c r="C58" s="184"/>
      <c r="D58" s="185" t="s">
        <v>133</v>
      </c>
      <c r="E58" s="186"/>
      <c r="F58" s="186"/>
      <c r="G58" s="186"/>
      <c r="H58" s="186"/>
      <c r="I58" s="187"/>
      <c r="J58" s="188">
        <f>J83</f>
        <v>0</v>
      </c>
      <c r="K58" s="189"/>
    </row>
    <row r="59" s="8" customFormat="1" ht="19.92" customHeight="1">
      <c r="B59" s="183"/>
      <c r="C59" s="184"/>
      <c r="D59" s="185" t="s">
        <v>577</v>
      </c>
      <c r="E59" s="186"/>
      <c r="F59" s="186"/>
      <c r="G59" s="186"/>
      <c r="H59" s="186"/>
      <c r="I59" s="187"/>
      <c r="J59" s="188">
        <f>J93</f>
        <v>0</v>
      </c>
      <c r="K59" s="189"/>
    </row>
    <row r="60" s="8" customFormat="1" ht="19.92" customHeight="1">
      <c r="B60" s="183"/>
      <c r="C60" s="184"/>
      <c r="D60" s="185" t="s">
        <v>136</v>
      </c>
      <c r="E60" s="186"/>
      <c r="F60" s="186"/>
      <c r="G60" s="186"/>
      <c r="H60" s="186"/>
      <c r="I60" s="187"/>
      <c r="J60" s="188">
        <f>J96</f>
        <v>0</v>
      </c>
      <c r="K60" s="189"/>
    </row>
    <row r="61" s="8" customFormat="1" ht="14.88" customHeight="1">
      <c r="B61" s="183"/>
      <c r="C61" s="184"/>
      <c r="D61" s="185" t="s">
        <v>137</v>
      </c>
      <c r="E61" s="186"/>
      <c r="F61" s="186"/>
      <c r="G61" s="186"/>
      <c r="H61" s="186"/>
      <c r="I61" s="187"/>
      <c r="J61" s="188">
        <f>J107</f>
        <v>0</v>
      </c>
      <c r="K61" s="189"/>
    </row>
    <row r="62" s="1" customFormat="1" ht="21.84" customHeight="1">
      <c r="B62" s="45"/>
      <c r="C62" s="46"/>
      <c r="D62" s="46"/>
      <c r="E62" s="46"/>
      <c r="F62" s="46"/>
      <c r="G62" s="46"/>
      <c r="H62" s="46"/>
      <c r="I62" s="143"/>
      <c r="J62" s="46"/>
      <c r="K62" s="50"/>
    </row>
    <row r="63" s="1" customFormat="1" ht="6.96" customHeight="1">
      <c r="B63" s="66"/>
      <c r="C63" s="67"/>
      <c r="D63" s="67"/>
      <c r="E63" s="67"/>
      <c r="F63" s="67"/>
      <c r="G63" s="67"/>
      <c r="H63" s="67"/>
      <c r="I63" s="165"/>
      <c r="J63" s="67"/>
      <c r="K63" s="68"/>
    </row>
    <row r="67" s="1" customFormat="1" ht="6.96" customHeight="1">
      <c r="B67" s="69"/>
      <c r="C67" s="70"/>
      <c r="D67" s="70"/>
      <c r="E67" s="70"/>
      <c r="F67" s="70"/>
      <c r="G67" s="70"/>
      <c r="H67" s="70"/>
      <c r="I67" s="168"/>
      <c r="J67" s="70"/>
      <c r="K67" s="70"/>
      <c r="L67" s="71"/>
    </row>
    <row r="68" s="1" customFormat="1" ht="36.96" customHeight="1">
      <c r="B68" s="45"/>
      <c r="C68" s="72" t="s">
        <v>138</v>
      </c>
      <c r="D68" s="73"/>
      <c r="E68" s="73"/>
      <c r="F68" s="73"/>
      <c r="G68" s="73"/>
      <c r="H68" s="73"/>
      <c r="I68" s="190"/>
      <c r="J68" s="73"/>
      <c r="K68" s="73"/>
      <c r="L68" s="71"/>
    </row>
    <row r="69" s="1" customFormat="1" ht="6.96" customHeight="1">
      <c r="B69" s="45"/>
      <c r="C69" s="73"/>
      <c r="D69" s="73"/>
      <c r="E69" s="73"/>
      <c r="F69" s="73"/>
      <c r="G69" s="73"/>
      <c r="H69" s="73"/>
      <c r="I69" s="190"/>
      <c r="J69" s="73"/>
      <c r="K69" s="73"/>
      <c r="L69" s="71"/>
    </row>
    <row r="70" s="1" customFormat="1" ht="14.4" customHeight="1">
      <c r="B70" s="45"/>
      <c r="C70" s="75" t="s">
        <v>18</v>
      </c>
      <c r="D70" s="73"/>
      <c r="E70" s="73"/>
      <c r="F70" s="73"/>
      <c r="G70" s="73"/>
      <c r="H70" s="73"/>
      <c r="I70" s="190"/>
      <c r="J70" s="73"/>
      <c r="K70" s="73"/>
      <c r="L70" s="71"/>
    </row>
    <row r="71" s="1" customFormat="1" ht="14.4" customHeight="1">
      <c r="B71" s="45"/>
      <c r="C71" s="73"/>
      <c r="D71" s="73"/>
      <c r="E71" s="191" t="str">
        <f>E7</f>
        <v>Rybník Haltýř - Odstranění sedimentu</v>
      </c>
      <c r="F71" s="75"/>
      <c r="G71" s="75"/>
      <c r="H71" s="75"/>
      <c r="I71" s="190"/>
      <c r="J71" s="73"/>
      <c r="K71" s="73"/>
      <c r="L71" s="71"/>
    </row>
    <row r="72" s="1" customFormat="1" ht="14.4" customHeight="1">
      <c r="B72" s="45"/>
      <c r="C72" s="75" t="s">
        <v>125</v>
      </c>
      <c r="D72" s="73"/>
      <c r="E72" s="73"/>
      <c r="F72" s="73"/>
      <c r="G72" s="73"/>
      <c r="H72" s="73"/>
      <c r="I72" s="190"/>
      <c r="J72" s="73"/>
      <c r="K72" s="73"/>
      <c r="L72" s="71"/>
    </row>
    <row r="73" s="1" customFormat="1" ht="16.2" customHeight="1">
      <c r="B73" s="45"/>
      <c r="C73" s="73"/>
      <c r="D73" s="73"/>
      <c r="E73" s="81" t="str">
        <f>E9</f>
        <v>SO 06 - SO 06 - Odpadní koryto</v>
      </c>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8" customHeight="1">
      <c r="B75" s="45"/>
      <c r="C75" s="75" t="s">
        <v>24</v>
      </c>
      <c r="D75" s="73"/>
      <c r="E75" s="73"/>
      <c r="F75" s="192" t="str">
        <f>F12</f>
        <v>Sendražice u Kolína</v>
      </c>
      <c r="G75" s="73"/>
      <c r="H75" s="73"/>
      <c r="I75" s="193" t="s">
        <v>26</v>
      </c>
      <c r="J75" s="84" t="str">
        <f>IF(J12="","",J12)</f>
        <v>23. 1. 2018</v>
      </c>
      <c r="K75" s="73"/>
      <c r="L75" s="71"/>
    </row>
    <row r="76" s="1" customFormat="1" ht="6.96" customHeight="1">
      <c r="B76" s="45"/>
      <c r="C76" s="73"/>
      <c r="D76" s="73"/>
      <c r="E76" s="73"/>
      <c r="F76" s="73"/>
      <c r="G76" s="73"/>
      <c r="H76" s="73"/>
      <c r="I76" s="190"/>
      <c r="J76" s="73"/>
      <c r="K76" s="73"/>
      <c r="L76" s="71"/>
    </row>
    <row r="77" s="1" customFormat="1">
      <c r="B77" s="45"/>
      <c r="C77" s="75" t="s">
        <v>28</v>
      </c>
      <c r="D77" s="73"/>
      <c r="E77" s="73"/>
      <c r="F77" s="192" t="str">
        <f>E15</f>
        <v>Město Kolín</v>
      </c>
      <c r="G77" s="73"/>
      <c r="H77" s="73"/>
      <c r="I77" s="193" t="s">
        <v>36</v>
      </c>
      <c r="J77" s="192" t="str">
        <f>E21</f>
        <v>Vodohospodářský rozvoj a výtavba, a.s.</v>
      </c>
      <c r="K77" s="73"/>
      <c r="L77" s="71"/>
    </row>
    <row r="78" s="1" customFormat="1" ht="14.4" customHeight="1">
      <c r="B78" s="45"/>
      <c r="C78" s="75" t="s">
        <v>34</v>
      </c>
      <c r="D78" s="73"/>
      <c r="E78" s="73"/>
      <c r="F78" s="192" t="str">
        <f>IF(E18="","",E18)</f>
        <v/>
      </c>
      <c r="G78" s="73"/>
      <c r="H78" s="73"/>
      <c r="I78" s="190"/>
      <c r="J78" s="73"/>
      <c r="K78" s="73"/>
      <c r="L78" s="71"/>
    </row>
    <row r="79" s="1" customFormat="1" ht="10.32" customHeight="1">
      <c r="B79" s="45"/>
      <c r="C79" s="73"/>
      <c r="D79" s="73"/>
      <c r="E79" s="73"/>
      <c r="F79" s="73"/>
      <c r="G79" s="73"/>
      <c r="H79" s="73"/>
      <c r="I79" s="190"/>
      <c r="J79" s="73"/>
      <c r="K79" s="73"/>
      <c r="L79" s="71"/>
    </row>
    <row r="80" s="9" customFormat="1" ht="29.28" customHeight="1">
      <c r="B80" s="194"/>
      <c r="C80" s="195" t="s">
        <v>139</v>
      </c>
      <c r="D80" s="196" t="s">
        <v>62</v>
      </c>
      <c r="E80" s="196" t="s">
        <v>58</v>
      </c>
      <c r="F80" s="196" t="s">
        <v>140</v>
      </c>
      <c r="G80" s="196" t="s">
        <v>141</v>
      </c>
      <c r="H80" s="196" t="s">
        <v>142</v>
      </c>
      <c r="I80" s="197" t="s">
        <v>143</v>
      </c>
      <c r="J80" s="196" t="s">
        <v>129</v>
      </c>
      <c r="K80" s="198" t="s">
        <v>144</v>
      </c>
      <c r="L80" s="199"/>
      <c r="M80" s="101" t="s">
        <v>145</v>
      </c>
      <c r="N80" s="102" t="s">
        <v>47</v>
      </c>
      <c r="O80" s="102" t="s">
        <v>146</v>
      </c>
      <c r="P80" s="102" t="s">
        <v>147</v>
      </c>
      <c r="Q80" s="102" t="s">
        <v>148</v>
      </c>
      <c r="R80" s="102" t="s">
        <v>149</v>
      </c>
      <c r="S80" s="102" t="s">
        <v>150</v>
      </c>
      <c r="T80" s="103" t="s">
        <v>151</v>
      </c>
    </row>
    <row r="81" s="1" customFormat="1" ht="29.28" customHeight="1">
      <c r="B81" s="45"/>
      <c r="C81" s="107" t="s">
        <v>130</v>
      </c>
      <c r="D81" s="73"/>
      <c r="E81" s="73"/>
      <c r="F81" s="73"/>
      <c r="G81" s="73"/>
      <c r="H81" s="73"/>
      <c r="I81" s="190"/>
      <c r="J81" s="200">
        <f>BK81</f>
        <v>0</v>
      </c>
      <c r="K81" s="73"/>
      <c r="L81" s="71"/>
      <c r="M81" s="104"/>
      <c r="N81" s="105"/>
      <c r="O81" s="105"/>
      <c r="P81" s="201">
        <f>P82</f>
        <v>0</v>
      </c>
      <c r="Q81" s="105"/>
      <c r="R81" s="201">
        <f>R82</f>
        <v>0.5012009999999999</v>
      </c>
      <c r="S81" s="105"/>
      <c r="T81" s="202">
        <f>T82</f>
        <v>0</v>
      </c>
      <c r="AT81" s="23" t="s">
        <v>77</v>
      </c>
      <c r="AU81" s="23" t="s">
        <v>131</v>
      </c>
      <c r="BK81" s="203">
        <f>BK82</f>
        <v>0</v>
      </c>
    </row>
    <row r="82" s="10" customFormat="1" ht="37.44" customHeight="1">
      <c r="B82" s="204"/>
      <c r="C82" s="205"/>
      <c r="D82" s="206" t="s">
        <v>77</v>
      </c>
      <c r="E82" s="207" t="s">
        <v>152</v>
      </c>
      <c r="F82" s="207" t="s">
        <v>153</v>
      </c>
      <c r="G82" s="205"/>
      <c r="H82" s="205"/>
      <c r="I82" s="208"/>
      <c r="J82" s="209">
        <f>BK82</f>
        <v>0</v>
      </c>
      <c r="K82" s="205"/>
      <c r="L82" s="210"/>
      <c r="M82" s="211"/>
      <c r="N82" s="212"/>
      <c r="O82" s="212"/>
      <c r="P82" s="213">
        <f>P83+P93+P96</f>
        <v>0</v>
      </c>
      <c r="Q82" s="212"/>
      <c r="R82" s="213">
        <f>R83+R93+R96</f>
        <v>0.5012009999999999</v>
      </c>
      <c r="S82" s="212"/>
      <c r="T82" s="214">
        <f>T83+T93+T96</f>
        <v>0</v>
      </c>
      <c r="AR82" s="215" t="s">
        <v>86</v>
      </c>
      <c r="AT82" s="216" t="s">
        <v>77</v>
      </c>
      <c r="AU82" s="216" t="s">
        <v>78</v>
      </c>
      <c r="AY82" s="215" t="s">
        <v>154</v>
      </c>
      <c r="BK82" s="217">
        <f>BK83+BK93+BK96</f>
        <v>0</v>
      </c>
    </row>
    <row r="83" s="10" customFormat="1" ht="19.92" customHeight="1">
      <c r="B83" s="204"/>
      <c r="C83" s="205"/>
      <c r="D83" s="206" t="s">
        <v>77</v>
      </c>
      <c r="E83" s="218" t="s">
        <v>86</v>
      </c>
      <c r="F83" s="218" t="s">
        <v>155</v>
      </c>
      <c r="G83" s="205"/>
      <c r="H83" s="205"/>
      <c r="I83" s="208"/>
      <c r="J83" s="219">
        <f>BK83</f>
        <v>0</v>
      </c>
      <c r="K83" s="205"/>
      <c r="L83" s="210"/>
      <c r="M83" s="211"/>
      <c r="N83" s="212"/>
      <c r="O83" s="212"/>
      <c r="P83" s="213">
        <f>SUM(P84:P92)</f>
        <v>0</v>
      </c>
      <c r="Q83" s="212"/>
      <c r="R83" s="213">
        <f>SUM(R84:R92)</f>
        <v>0</v>
      </c>
      <c r="S83" s="212"/>
      <c r="T83" s="214">
        <f>SUM(T84:T92)</f>
        <v>0</v>
      </c>
      <c r="AR83" s="215" t="s">
        <v>86</v>
      </c>
      <c r="AT83" s="216" t="s">
        <v>77</v>
      </c>
      <c r="AU83" s="216" t="s">
        <v>86</v>
      </c>
      <c r="AY83" s="215" t="s">
        <v>154</v>
      </c>
      <c r="BK83" s="217">
        <f>SUM(BK84:BK92)</f>
        <v>0</v>
      </c>
    </row>
    <row r="84" s="1" customFormat="1" ht="34.2" customHeight="1">
      <c r="B84" s="45"/>
      <c r="C84" s="220" t="s">
        <v>86</v>
      </c>
      <c r="D84" s="220" t="s">
        <v>156</v>
      </c>
      <c r="E84" s="221" t="s">
        <v>264</v>
      </c>
      <c r="F84" s="222" t="s">
        <v>265</v>
      </c>
      <c r="G84" s="223" t="s">
        <v>170</v>
      </c>
      <c r="H84" s="224">
        <v>4.5599999999999996</v>
      </c>
      <c r="I84" s="225"/>
      <c r="J84" s="226">
        <f>ROUND(I84*H84,2)</f>
        <v>0</v>
      </c>
      <c r="K84" s="222" t="s">
        <v>160</v>
      </c>
      <c r="L84" s="71"/>
      <c r="M84" s="227" t="s">
        <v>76</v>
      </c>
      <c r="N84" s="228" t="s">
        <v>48</v>
      </c>
      <c r="O84" s="46"/>
      <c r="P84" s="229">
        <f>O84*H84</f>
        <v>0</v>
      </c>
      <c r="Q84" s="229">
        <v>0</v>
      </c>
      <c r="R84" s="229">
        <f>Q84*H84</f>
        <v>0</v>
      </c>
      <c r="S84" s="229">
        <v>0</v>
      </c>
      <c r="T84" s="230">
        <f>S84*H84</f>
        <v>0</v>
      </c>
      <c r="AR84" s="23" t="s">
        <v>161</v>
      </c>
      <c r="AT84" s="23" t="s">
        <v>156</v>
      </c>
      <c r="AU84" s="23" t="s">
        <v>88</v>
      </c>
      <c r="AY84" s="23" t="s">
        <v>154</v>
      </c>
      <c r="BE84" s="231">
        <f>IF(N84="základní",J84,0)</f>
        <v>0</v>
      </c>
      <c r="BF84" s="231">
        <f>IF(N84="snížená",J84,0)</f>
        <v>0</v>
      </c>
      <c r="BG84" s="231">
        <f>IF(N84="zákl. přenesená",J84,0)</f>
        <v>0</v>
      </c>
      <c r="BH84" s="231">
        <f>IF(N84="sníž. přenesená",J84,0)</f>
        <v>0</v>
      </c>
      <c r="BI84" s="231">
        <f>IF(N84="nulová",J84,0)</f>
        <v>0</v>
      </c>
      <c r="BJ84" s="23" t="s">
        <v>86</v>
      </c>
      <c r="BK84" s="231">
        <f>ROUND(I84*H84,2)</f>
        <v>0</v>
      </c>
      <c r="BL84" s="23" t="s">
        <v>161</v>
      </c>
      <c r="BM84" s="23" t="s">
        <v>578</v>
      </c>
    </row>
    <row r="85" s="1" customFormat="1">
      <c r="B85" s="45"/>
      <c r="C85" s="73"/>
      <c r="D85" s="232" t="s">
        <v>163</v>
      </c>
      <c r="E85" s="73"/>
      <c r="F85" s="233" t="s">
        <v>172</v>
      </c>
      <c r="G85" s="73"/>
      <c r="H85" s="73"/>
      <c r="I85" s="190"/>
      <c r="J85" s="73"/>
      <c r="K85" s="73"/>
      <c r="L85" s="71"/>
      <c r="M85" s="234"/>
      <c r="N85" s="46"/>
      <c r="O85" s="46"/>
      <c r="P85" s="46"/>
      <c r="Q85" s="46"/>
      <c r="R85" s="46"/>
      <c r="S85" s="46"/>
      <c r="T85" s="94"/>
      <c r="AT85" s="23" t="s">
        <v>163</v>
      </c>
      <c r="AU85" s="23" t="s">
        <v>88</v>
      </c>
    </row>
    <row r="86" s="11" customFormat="1">
      <c r="B86" s="235"/>
      <c r="C86" s="236"/>
      <c r="D86" s="232" t="s">
        <v>165</v>
      </c>
      <c r="E86" s="237" t="s">
        <v>76</v>
      </c>
      <c r="F86" s="238" t="s">
        <v>313</v>
      </c>
      <c r="G86" s="236"/>
      <c r="H86" s="237" t="s">
        <v>76</v>
      </c>
      <c r="I86" s="239"/>
      <c r="J86" s="236"/>
      <c r="K86" s="236"/>
      <c r="L86" s="240"/>
      <c r="M86" s="241"/>
      <c r="N86" s="242"/>
      <c r="O86" s="242"/>
      <c r="P86" s="242"/>
      <c r="Q86" s="242"/>
      <c r="R86" s="242"/>
      <c r="S86" s="242"/>
      <c r="T86" s="243"/>
      <c r="AT86" s="244" t="s">
        <v>165</v>
      </c>
      <c r="AU86" s="244" t="s">
        <v>88</v>
      </c>
      <c r="AV86" s="11" t="s">
        <v>86</v>
      </c>
      <c r="AW86" s="11" t="s">
        <v>40</v>
      </c>
      <c r="AX86" s="11" t="s">
        <v>78</v>
      </c>
      <c r="AY86" s="244" t="s">
        <v>154</v>
      </c>
    </row>
    <row r="87" s="11" customFormat="1">
      <c r="B87" s="235"/>
      <c r="C87" s="236"/>
      <c r="D87" s="232" t="s">
        <v>165</v>
      </c>
      <c r="E87" s="237" t="s">
        <v>76</v>
      </c>
      <c r="F87" s="238" t="s">
        <v>579</v>
      </c>
      <c r="G87" s="236"/>
      <c r="H87" s="237" t="s">
        <v>76</v>
      </c>
      <c r="I87" s="239"/>
      <c r="J87" s="236"/>
      <c r="K87" s="236"/>
      <c r="L87" s="240"/>
      <c r="M87" s="241"/>
      <c r="N87" s="242"/>
      <c r="O87" s="242"/>
      <c r="P87" s="242"/>
      <c r="Q87" s="242"/>
      <c r="R87" s="242"/>
      <c r="S87" s="242"/>
      <c r="T87" s="243"/>
      <c r="AT87" s="244" t="s">
        <v>165</v>
      </c>
      <c r="AU87" s="244" t="s">
        <v>88</v>
      </c>
      <c r="AV87" s="11" t="s">
        <v>86</v>
      </c>
      <c r="AW87" s="11" t="s">
        <v>40</v>
      </c>
      <c r="AX87" s="11" t="s">
        <v>78</v>
      </c>
      <c r="AY87" s="244" t="s">
        <v>154</v>
      </c>
    </row>
    <row r="88" s="12" customFormat="1">
      <c r="B88" s="245"/>
      <c r="C88" s="246"/>
      <c r="D88" s="232" t="s">
        <v>165</v>
      </c>
      <c r="E88" s="247" t="s">
        <v>76</v>
      </c>
      <c r="F88" s="248" t="s">
        <v>580</v>
      </c>
      <c r="G88" s="246"/>
      <c r="H88" s="249">
        <v>4.5599999999999996</v>
      </c>
      <c r="I88" s="250"/>
      <c r="J88" s="246"/>
      <c r="K88" s="246"/>
      <c r="L88" s="251"/>
      <c r="M88" s="252"/>
      <c r="N88" s="253"/>
      <c r="O88" s="253"/>
      <c r="P88" s="253"/>
      <c r="Q88" s="253"/>
      <c r="R88" s="253"/>
      <c r="S88" s="253"/>
      <c r="T88" s="254"/>
      <c r="AT88" s="255" t="s">
        <v>165</v>
      </c>
      <c r="AU88" s="255" t="s">
        <v>88</v>
      </c>
      <c r="AV88" s="12" t="s">
        <v>88</v>
      </c>
      <c r="AW88" s="12" t="s">
        <v>40</v>
      </c>
      <c r="AX88" s="12" t="s">
        <v>86</v>
      </c>
      <c r="AY88" s="255" t="s">
        <v>154</v>
      </c>
    </row>
    <row r="89" s="1" customFormat="1" ht="34.2" customHeight="1">
      <c r="B89" s="45"/>
      <c r="C89" s="220" t="s">
        <v>88</v>
      </c>
      <c r="D89" s="220" t="s">
        <v>156</v>
      </c>
      <c r="E89" s="221" t="s">
        <v>183</v>
      </c>
      <c r="F89" s="222" t="s">
        <v>184</v>
      </c>
      <c r="G89" s="223" t="s">
        <v>170</v>
      </c>
      <c r="H89" s="224">
        <v>17.135000000000002</v>
      </c>
      <c r="I89" s="225"/>
      <c r="J89" s="226">
        <f>ROUND(I89*H89,2)</f>
        <v>0</v>
      </c>
      <c r="K89" s="222" t="s">
        <v>160</v>
      </c>
      <c r="L89" s="71"/>
      <c r="M89" s="227" t="s">
        <v>76</v>
      </c>
      <c r="N89" s="228" t="s">
        <v>48</v>
      </c>
      <c r="O89" s="46"/>
      <c r="P89" s="229">
        <f>O89*H89</f>
        <v>0</v>
      </c>
      <c r="Q89" s="229">
        <v>0</v>
      </c>
      <c r="R89" s="229">
        <f>Q89*H89</f>
        <v>0</v>
      </c>
      <c r="S89" s="229">
        <v>0</v>
      </c>
      <c r="T89" s="230">
        <f>S89*H89</f>
        <v>0</v>
      </c>
      <c r="AR89" s="23" t="s">
        <v>161</v>
      </c>
      <c r="AT89" s="23" t="s">
        <v>156</v>
      </c>
      <c r="AU89" s="23" t="s">
        <v>88</v>
      </c>
      <c r="AY89" s="23" t="s">
        <v>154</v>
      </c>
      <c r="BE89" s="231">
        <f>IF(N89="základní",J89,0)</f>
        <v>0</v>
      </c>
      <c r="BF89" s="231">
        <f>IF(N89="snížená",J89,0)</f>
        <v>0</v>
      </c>
      <c r="BG89" s="231">
        <f>IF(N89="zákl. přenesená",J89,0)</f>
        <v>0</v>
      </c>
      <c r="BH89" s="231">
        <f>IF(N89="sníž. přenesená",J89,0)</f>
        <v>0</v>
      </c>
      <c r="BI89" s="231">
        <f>IF(N89="nulová",J89,0)</f>
        <v>0</v>
      </c>
      <c r="BJ89" s="23" t="s">
        <v>86</v>
      </c>
      <c r="BK89" s="231">
        <f>ROUND(I89*H89,2)</f>
        <v>0</v>
      </c>
      <c r="BL89" s="23" t="s">
        <v>161</v>
      </c>
      <c r="BM89" s="23" t="s">
        <v>581</v>
      </c>
    </row>
    <row r="90" s="1" customFormat="1">
      <c r="B90" s="45"/>
      <c r="C90" s="73"/>
      <c r="D90" s="232" t="s">
        <v>163</v>
      </c>
      <c r="E90" s="73"/>
      <c r="F90" s="233" t="s">
        <v>186</v>
      </c>
      <c r="G90" s="73"/>
      <c r="H90" s="73"/>
      <c r="I90" s="190"/>
      <c r="J90" s="73"/>
      <c r="K90" s="73"/>
      <c r="L90" s="71"/>
      <c r="M90" s="234"/>
      <c r="N90" s="46"/>
      <c r="O90" s="46"/>
      <c r="P90" s="46"/>
      <c r="Q90" s="46"/>
      <c r="R90" s="46"/>
      <c r="S90" s="46"/>
      <c r="T90" s="94"/>
      <c r="AT90" s="23" t="s">
        <v>163</v>
      </c>
      <c r="AU90" s="23" t="s">
        <v>88</v>
      </c>
    </row>
    <row r="91" s="11" customFormat="1">
      <c r="B91" s="235"/>
      <c r="C91" s="236"/>
      <c r="D91" s="232" t="s">
        <v>165</v>
      </c>
      <c r="E91" s="237" t="s">
        <v>76</v>
      </c>
      <c r="F91" s="238" t="s">
        <v>187</v>
      </c>
      <c r="G91" s="236"/>
      <c r="H91" s="237" t="s">
        <v>76</v>
      </c>
      <c r="I91" s="239"/>
      <c r="J91" s="236"/>
      <c r="K91" s="236"/>
      <c r="L91" s="240"/>
      <c r="M91" s="241"/>
      <c r="N91" s="242"/>
      <c r="O91" s="242"/>
      <c r="P91" s="242"/>
      <c r="Q91" s="242"/>
      <c r="R91" s="242"/>
      <c r="S91" s="242"/>
      <c r="T91" s="243"/>
      <c r="AT91" s="244" t="s">
        <v>165</v>
      </c>
      <c r="AU91" s="244" t="s">
        <v>88</v>
      </c>
      <c r="AV91" s="11" t="s">
        <v>86</v>
      </c>
      <c r="AW91" s="11" t="s">
        <v>40</v>
      </c>
      <c r="AX91" s="11" t="s">
        <v>78</v>
      </c>
      <c r="AY91" s="244" t="s">
        <v>154</v>
      </c>
    </row>
    <row r="92" s="12" customFormat="1">
      <c r="B92" s="245"/>
      <c r="C92" s="246"/>
      <c r="D92" s="232" t="s">
        <v>165</v>
      </c>
      <c r="E92" s="247" t="s">
        <v>76</v>
      </c>
      <c r="F92" s="248" t="s">
        <v>270</v>
      </c>
      <c r="G92" s="246"/>
      <c r="H92" s="249">
        <v>17.135000000000002</v>
      </c>
      <c r="I92" s="250"/>
      <c r="J92" s="246"/>
      <c r="K92" s="246"/>
      <c r="L92" s="251"/>
      <c r="M92" s="252"/>
      <c r="N92" s="253"/>
      <c r="O92" s="253"/>
      <c r="P92" s="253"/>
      <c r="Q92" s="253"/>
      <c r="R92" s="253"/>
      <c r="S92" s="253"/>
      <c r="T92" s="254"/>
      <c r="AT92" s="255" t="s">
        <v>165</v>
      </c>
      <c r="AU92" s="255" t="s">
        <v>88</v>
      </c>
      <c r="AV92" s="12" t="s">
        <v>88</v>
      </c>
      <c r="AW92" s="12" t="s">
        <v>40</v>
      </c>
      <c r="AX92" s="12" t="s">
        <v>86</v>
      </c>
      <c r="AY92" s="255" t="s">
        <v>154</v>
      </c>
    </row>
    <row r="93" s="10" customFormat="1" ht="29.88" customHeight="1">
      <c r="B93" s="204"/>
      <c r="C93" s="205"/>
      <c r="D93" s="206" t="s">
        <v>77</v>
      </c>
      <c r="E93" s="218" t="s">
        <v>197</v>
      </c>
      <c r="F93" s="218" t="s">
        <v>582</v>
      </c>
      <c r="G93" s="205"/>
      <c r="H93" s="205"/>
      <c r="I93" s="208"/>
      <c r="J93" s="219">
        <f>BK93</f>
        <v>0</v>
      </c>
      <c r="K93" s="205"/>
      <c r="L93" s="210"/>
      <c r="M93" s="211"/>
      <c r="N93" s="212"/>
      <c r="O93" s="212"/>
      <c r="P93" s="213">
        <f>SUM(P94:P95)</f>
        <v>0</v>
      </c>
      <c r="Q93" s="212"/>
      <c r="R93" s="213">
        <f>SUM(R94:R95)</f>
        <v>0.5012009999999999</v>
      </c>
      <c r="S93" s="212"/>
      <c r="T93" s="214">
        <f>SUM(T94:T95)</f>
        <v>0</v>
      </c>
      <c r="AR93" s="215" t="s">
        <v>86</v>
      </c>
      <c r="AT93" s="216" t="s">
        <v>77</v>
      </c>
      <c r="AU93" s="216" t="s">
        <v>86</v>
      </c>
      <c r="AY93" s="215" t="s">
        <v>154</v>
      </c>
      <c r="BK93" s="217">
        <f>SUM(BK94:BK95)</f>
        <v>0</v>
      </c>
    </row>
    <row r="94" s="1" customFormat="1" ht="22.8" customHeight="1">
      <c r="B94" s="45"/>
      <c r="C94" s="220" t="s">
        <v>176</v>
      </c>
      <c r="D94" s="220" t="s">
        <v>156</v>
      </c>
      <c r="E94" s="221" t="s">
        <v>583</v>
      </c>
      <c r="F94" s="222" t="s">
        <v>584</v>
      </c>
      <c r="G94" s="223" t="s">
        <v>193</v>
      </c>
      <c r="H94" s="224">
        <v>51.299999999999997</v>
      </c>
      <c r="I94" s="225"/>
      <c r="J94" s="226">
        <f>ROUND(I94*H94,2)</f>
        <v>0</v>
      </c>
      <c r="K94" s="222" t="s">
        <v>160</v>
      </c>
      <c r="L94" s="71"/>
      <c r="M94" s="227" t="s">
        <v>76</v>
      </c>
      <c r="N94" s="228" t="s">
        <v>48</v>
      </c>
      <c r="O94" s="46"/>
      <c r="P94" s="229">
        <f>O94*H94</f>
        <v>0</v>
      </c>
      <c r="Q94" s="229">
        <v>0.0097699999999999992</v>
      </c>
      <c r="R94" s="229">
        <f>Q94*H94</f>
        <v>0.5012009999999999</v>
      </c>
      <c r="S94" s="229">
        <v>0</v>
      </c>
      <c r="T94" s="230">
        <f>S94*H94</f>
        <v>0</v>
      </c>
      <c r="AR94" s="23" t="s">
        <v>161</v>
      </c>
      <c r="AT94" s="23" t="s">
        <v>156</v>
      </c>
      <c r="AU94" s="23" t="s">
        <v>88</v>
      </c>
      <c r="AY94" s="23" t="s">
        <v>154</v>
      </c>
      <c r="BE94" s="231">
        <f>IF(N94="základní",J94,0)</f>
        <v>0</v>
      </c>
      <c r="BF94" s="231">
        <f>IF(N94="snížená",J94,0)</f>
        <v>0</v>
      </c>
      <c r="BG94" s="231">
        <f>IF(N94="zákl. přenesená",J94,0)</f>
        <v>0</v>
      </c>
      <c r="BH94" s="231">
        <f>IF(N94="sníž. přenesená",J94,0)</f>
        <v>0</v>
      </c>
      <c r="BI94" s="231">
        <f>IF(N94="nulová",J94,0)</f>
        <v>0</v>
      </c>
      <c r="BJ94" s="23" t="s">
        <v>86</v>
      </c>
      <c r="BK94" s="231">
        <f>ROUND(I94*H94,2)</f>
        <v>0</v>
      </c>
      <c r="BL94" s="23" t="s">
        <v>161</v>
      </c>
      <c r="BM94" s="23" t="s">
        <v>585</v>
      </c>
    </row>
    <row r="95" s="12" customFormat="1">
      <c r="B95" s="245"/>
      <c r="C95" s="246"/>
      <c r="D95" s="232" t="s">
        <v>165</v>
      </c>
      <c r="E95" s="247" t="s">
        <v>76</v>
      </c>
      <c r="F95" s="248" t="s">
        <v>586</v>
      </c>
      <c r="G95" s="246"/>
      <c r="H95" s="249">
        <v>51.299999999999997</v>
      </c>
      <c r="I95" s="250"/>
      <c r="J95" s="246"/>
      <c r="K95" s="246"/>
      <c r="L95" s="251"/>
      <c r="M95" s="252"/>
      <c r="N95" s="253"/>
      <c r="O95" s="253"/>
      <c r="P95" s="253"/>
      <c r="Q95" s="253"/>
      <c r="R95" s="253"/>
      <c r="S95" s="253"/>
      <c r="T95" s="254"/>
      <c r="AT95" s="255" t="s">
        <v>165</v>
      </c>
      <c r="AU95" s="255" t="s">
        <v>88</v>
      </c>
      <c r="AV95" s="12" t="s">
        <v>88</v>
      </c>
      <c r="AW95" s="12" t="s">
        <v>40</v>
      </c>
      <c r="AX95" s="12" t="s">
        <v>86</v>
      </c>
      <c r="AY95" s="255" t="s">
        <v>154</v>
      </c>
    </row>
    <row r="96" s="10" customFormat="1" ht="29.88" customHeight="1">
      <c r="B96" s="204"/>
      <c r="C96" s="205"/>
      <c r="D96" s="206" t="s">
        <v>77</v>
      </c>
      <c r="E96" s="218" t="s">
        <v>215</v>
      </c>
      <c r="F96" s="218" t="s">
        <v>231</v>
      </c>
      <c r="G96" s="205"/>
      <c r="H96" s="205"/>
      <c r="I96" s="208"/>
      <c r="J96" s="219">
        <f>BK96</f>
        <v>0</v>
      </c>
      <c r="K96" s="205"/>
      <c r="L96" s="210"/>
      <c r="M96" s="211"/>
      <c r="N96" s="212"/>
      <c r="O96" s="212"/>
      <c r="P96" s="213">
        <f>P97+SUM(P98:P107)</f>
        <v>0</v>
      </c>
      <c r="Q96" s="212"/>
      <c r="R96" s="213">
        <f>R97+SUM(R98:R107)</f>
        <v>0</v>
      </c>
      <c r="S96" s="212"/>
      <c r="T96" s="214">
        <f>T97+SUM(T98:T107)</f>
        <v>0</v>
      </c>
      <c r="AR96" s="215" t="s">
        <v>86</v>
      </c>
      <c r="AT96" s="216" t="s">
        <v>77</v>
      </c>
      <c r="AU96" s="216" t="s">
        <v>86</v>
      </c>
      <c r="AY96" s="215" t="s">
        <v>154</v>
      </c>
      <c r="BK96" s="217">
        <f>BK97+SUM(BK98:BK107)</f>
        <v>0</v>
      </c>
    </row>
    <row r="97" s="1" customFormat="1" ht="57" customHeight="1">
      <c r="B97" s="45"/>
      <c r="C97" s="220" t="s">
        <v>161</v>
      </c>
      <c r="D97" s="220" t="s">
        <v>156</v>
      </c>
      <c r="E97" s="221" t="s">
        <v>587</v>
      </c>
      <c r="F97" s="222" t="s">
        <v>588</v>
      </c>
      <c r="G97" s="223" t="s">
        <v>193</v>
      </c>
      <c r="H97" s="224">
        <v>51.299999999999997</v>
      </c>
      <c r="I97" s="225"/>
      <c r="J97" s="226">
        <f>ROUND(I97*H97,2)</f>
        <v>0</v>
      </c>
      <c r="K97" s="222" t="s">
        <v>160</v>
      </c>
      <c r="L97" s="71"/>
      <c r="M97" s="227" t="s">
        <v>76</v>
      </c>
      <c r="N97" s="228" t="s">
        <v>48</v>
      </c>
      <c r="O97" s="46"/>
      <c r="P97" s="229">
        <f>O97*H97</f>
        <v>0</v>
      </c>
      <c r="Q97" s="229">
        <v>0</v>
      </c>
      <c r="R97" s="229">
        <f>Q97*H97</f>
        <v>0</v>
      </c>
      <c r="S97" s="229">
        <v>0</v>
      </c>
      <c r="T97" s="230">
        <f>S97*H97</f>
        <v>0</v>
      </c>
      <c r="AR97" s="23" t="s">
        <v>161</v>
      </c>
      <c r="AT97" s="23" t="s">
        <v>156</v>
      </c>
      <c r="AU97" s="23" t="s">
        <v>88</v>
      </c>
      <c r="AY97" s="23" t="s">
        <v>154</v>
      </c>
      <c r="BE97" s="231">
        <f>IF(N97="základní",J97,0)</f>
        <v>0</v>
      </c>
      <c r="BF97" s="231">
        <f>IF(N97="snížená",J97,0)</f>
        <v>0</v>
      </c>
      <c r="BG97" s="231">
        <f>IF(N97="zákl. přenesená",J97,0)</f>
        <v>0</v>
      </c>
      <c r="BH97" s="231">
        <f>IF(N97="sníž. přenesená",J97,0)</f>
        <v>0</v>
      </c>
      <c r="BI97" s="231">
        <f>IF(N97="nulová",J97,0)</f>
        <v>0</v>
      </c>
      <c r="BJ97" s="23" t="s">
        <v>86</v>
      </c>
      <c r="BK97" s="231">
        <f>ROUND(I97*H97,2)</f>
        <v>0</v>
      </c>
      <c r="BL97" s="23" t="s">
        <v>161</v>
      </c>
      <c r="BM97" s="23" t="s">
        <v>589</v>
      </c>
    </row>
    <row r="98" s="1" customFormat="1">
      <c r="B98" s="45"/>
      <c r="C98" s="73"/>
      <c r="D98" s="232" t="s">
        <v>163</v>
      </c>
      <c r="E98" s="73"/>
      <c r="F98" s="233" t="s">
        <v>590</v>
      </c>
      <c r="G98" s="73"/>
      <c r="H98" s="73"/>
      <c r="I98" s="190"/>
      <c r="J98" s="73"/>
      <c r="K98" s="73"/>
      <c r="L98" s="71"/>
      <c r="M98" s="234"/>
      <c r="N98" s="46"/>
      <c r="O98" s="46"/>
      <c r="P98" s="46"/>
      <c r="Q98" s="46"/>
      <c r="R98" s="46"/>
      <c r="S98" s="46"/>
      <c r="T98" s="94"/>
      <c r="AT98" s="23" t="s">
        <v>163</v>
      </c>
      <c r="AU98" s="23" t="s">
        <v>88</v>
      </c>
    </row>
    <row r="99" s="11" customFormat="1">
      <c r="B99" s="235"/>
      <c r="C99" s="236"/>
      <c r="D99" s="232" t="s">
        <v>165</v>
      </c>
      <c r="E99" s="237" t="s">
        <v>76</v>
      </c>
      <c r="F99" s="238" t="s">
        <v>313</v>
      </c>
      <c r="G99" s="236"/>
      <c r="H99" s="237" t="s">
        <v>76</v>
      </c>
      <c r="I99" s="239"/>
      <c r="J99" s="236"/>
      <c r="K99" s="236"/>
      <c r="L99" s="240"/>
      <c r="M99" s="241"/>
      <c r="N99" s="242"/>
      <c r="O99" s="242"/>
      <c r="P99" s="242"/>
      <c r="Q99" s="242"/>
      <c r="R99" s="242"/>
      <c r="S99" s="242"/>
      <c r="T99" s="243"/>
      <c r="AT99" s="244" t="s">
        <v>165</v>
      </c>
      <c r="AU99" s="244" t="s">
        <v>88</v>
      </c>
      <c r="AV99" s="11" t="s">
        <v>86</v>
      </c>
      <c r="AW99" s="11" t="s">
        <v>40</v>
      </c>
      <c r="AX99" s="11" t="s">
        <v>78</v>
      </c>
      <c r="AY99" s="244" t="s">
        <v>154</v>
      </c>
    </row>
    <row r="100" s="11" customFormat="1">
      <c r="B100" s="235"/>
      <c r="C100" s="236"/>
      <c r="D100" s="232" t="s">
        <v>165</v>
      </c>
      <c r="E100" s="237" t="s">
        <v>76</v>
      </c>
      <c r="F100" s="238" t="s">
        <v>591</v>
      </c>
      <c r="G100" s="236"/>
      <c r="H100" s="237" t="s">
        <v>76</v>
      </c>
      <c r="I100" s="239"/>
      <c r="J100" s="236"/>
      <c r="K100" s="236"/>
      <c r="L100" s="240"/>
      <c r="M100" s="241"/>
      <c r="N100" s="242"/>
      <c r="O100" s="242"/>
      <c r="P100" s="242"/>
      <c r="Q100" s="242"/>
      <c r="R100" s="242"/>
      <c r="S100" s="242"/>
      <c r="T100" s="243"/>
      <c r="AT100" s="244" t="s">
        <v>165</v>
      </c>
      <c r="AU100" s="244" t="s">
        <v>88</v>
      </c>
      <c r="AV100" s="11" t="s">
        <v>86</v>
      </c>
      <c r="AW100" s="11" t="s">
        <v>40</v>
      </c>
      <c r="AX100" s="11" t="s">
        <v>78</v>
      </c>
      <c r="AY100" s="244" t="s">
        <v>154</v>
      </c>
    </row>
    <row r="101" s="12" customFormat="1">
      <c r="B101" s="245"/>
      <c r="C101" s="246"/>
      <c r="D101" s="232" t="s">
        <v>165</v>
      </c>
      <c r="E101" s="247" t="s">
        <v>76</v>
      </c>
      <c r="F101" s="248" t="s">
        <v>586</v>
      </c>
      <c r="G101" s="246"/>
      <c r="H101" s="249">
        <v>51.299999999999997</v>
      </c>
      <c r="I101" s="250"/>
      <c r="J101" s="246"/>
      <c r="K101" s="246"/>
      <c r="L101" s="251"/>
      <c r="M101" s="252"/>
      <c r="N101" s="253"/>
      <c r="O101" s="253"/>
      <c r="P101" s="253"/>
      <c r="Q101" s="253"/>
      <c r="R101" s="253"/>
      <c r="S101" s="253"/>
      <c r="T101" s="254"/>
      <c r="AT101" s="255" t="s">
        <v>165</v>
      </c>
      <c r="AU101" s="255" t="s">
        <v>88</v>
      </c>
      <c r="AV101" s="12" t="s">
        <v>88</v>
      </c>
      <c r="AW101" s="12" t="s">
        <v>40</v>
      </c>
      <c r="AX101" s="12" t="s">
        <v>86</v>
      </c>
      <c r="AY101" s="255" t="s">
        <v>154</v>
      </c>
    </row>
    <row r="102" s="1" customFormat="1" ht="14.4" customHeight="1">
      <c r="B102" s="45"/>
      <c r="C102" s="220" t="s">
        <v>189</v>
      </c>
      <c r="D102" s="220" t="s">
        <v>156</v>
      </c>
      <c r="E102" s="221" t="s">
        <v>592</v>
      </c>
      <c r="F102" s="222" t="s">
        <v>593</v>
      </c>
      <c r="G102" s="223" t="s">
        <v>193</v>
      </c>
      <c r="H102" s="224">
        <v>51.299999999999997</v>
      </c>
      <c r="I102" s="225"/>
      <c r="J102" s="226">
        <f>ROUND(I102*H102,2)</f>
        <v>0</v>
      </c>
      <c r="K102" s="222" t="s">
        <v>160</v>
      </c>
      <c r="L102" s="71"/>
      <c r="M102" s="227" t="s">
        <v>76</v>
      </c>
      <c r="N102" s="228" t="s">
        <v>48</v>
      </c>
      <c r="O102" s="46"/>
      <c r="P102" s="229">
        <f>O102*H102</f>
        <v>0</v>
      </c>
      <c r="Q102" s="229">
        <v>0</v>
      </c>
      <c r="R102" s="229">
        <f>Q102*H102</f>
        <v>0</v>
      </c>
      <c r="S102" s="229">
        <v>0</v>
      </c>
      <c r="T102" s="230">
        <f>S102*H102</f>
        <v>0</v>
      </c>
      <c r="AR102" s="23" t="s">
        <v>161</v>
      </c>
      <c r="AT102" s="23" t="s">
        <v>156</v>
      </c>
      <c r="AU102" s="23" t="s">
        <v>88</v>
      </c>
      <c r="AY102" s="23" t="s">
        <v>154</v>
      </c>
      <c r="BE102" s="231">
        <f>IF(N102="základní",J102,0)</f>
        <v>0</v>
      </c>
      <c r="BF102" s="231">
        <f>IF(N102="snížená",J102,0)</f>
        <v>0</v>
      </c>
      <c r="BG102" s="231">
        <f>IF(N102="zákl. přenesená",J102,0)</f>
        <v>0</v>
      </c>
      <c r="BH102" s="231">
        <f>IF(N102="sníž. přenesená",J102,0)</f>
        <v>0</v>
      </c>
      <c r="BI102" s="231">
        <f>IF(N102="nulová",J102,0)</f>
        <v>0</v>
      </c>
      <c r="BJ102" s="23" t="s">
        <v>86</v>
      </c>
      <c r="BK102" s="231">
        <f>ROUND(I102*H102,2)</f>
        <v>0</v>
      </c>
      <c r="BL102" s="23" t="s">
        <v>161</v>
      </c>
      <c r="BM102" s="23" t="s">
        <v>594</v>
      </c>
    </row>
    <row r="103" s="1" customFormat="1">
      <c r="B103" s="45"/>
      <c r="C103" s="73"/>
      <c r="D103" s="232" t="s">
        <v>163</v>
      </c>
      <c r="E103" s="73"/>
      <c r="F103" s="233" t="s">
        <v>595</v>
      </c>
      <c r="G103" s="73"/>
      <c r="H103" s="73"/>
      <c r="I103" s="190"/>
      <c r="J103" s="73"/>
      <c r="K103" s="73"/>
      <c r="L103" s="71"/>
      <c r="M103" s="234"/>
      <c r="N103" s="46"/>
      <c r="O103" s="46"/>
      <c r="P103" s="46"/>
      <c r="Q103" s="46"/>
      <c r="R103" s="46"/>
      <c r="S103" s="46"/>
      <c r="T103" s="94"/>
      <c r="AT103" s="23" t="s">
        <v>163</v>
      </c>
      <c r="AU103" s="23" t="s">
        <v>88</v>
      </c>
    </row>
    <row r="104" s="1" customFormat="1">
      <c r="B104" s="45"/>
      <c r="C104" s="73"/>
      <c r="D104" s="232" t="s">
        <v>275</v>
      </c>
      <c r="E104" s="73"/>
      <c r="F104" s="233" t="s">
        <v>596</v>
      </c>
      <c r="G104" s="73"/>
      <c r="H104" s="73"/>
      <c r="I104" s="190"/>
      <c r="J104" s="73"/>
      <c r="K104" s="73"/>
      <c r="L104" s="71"/>
      <c r="M104" s="234"/>
      <c r="N104" s="46"/>
      <c r="O104" s="46"/>
      <c r="P104" s="46"/>
      <c r="Q104" s="46"/>
      <c r="R104" s="46"/>
      <c r="S104" s="46"/>
      <c r="T104" s="94"/>
      <c r="AT104" s="23" t="s">
        <v>275</v>
      </c>
      <c r="AU104" s="23" t="s">
        <v>88</v>
      </c>
    </row>
    <row r="105" s="11" customFormat="1">
      <c r="B105" s="235"/>
      <c r="C105" s="236"/>
      <c r="D105" s="232" t="s">
        <v>165</v>
      </c>
      <c r="E105" s="237" t="s">
        <v>76</v>
      </c>
      <c r="F105" s="238" t="s">
        <v>597</v>
      </c>
      <c r="G105" s="236"/>
      <c r="H105" s="237" t="s">
        <v>76</v>
      </c>
      <c r="I105" s="239"/>
      <c r="J105" s="236"/>
      <c r="K105" s="236"/>
      <c r="L105" s="240"/>
      <c r="M105" s="241"/>
      <c r="N105" s="242"/>
      <c r="O105" s="242"/>
      <c r="P105" s="242"/>
      <c r="Q105" s="242"/>
      <c r="R105" s="242"/>
      <c r="S105" s="242"/>
      <c r="T105" s="243"/>
      <c r="AT105" s="244" t="s">
        <v>165</v>
      </c>
      <c r="AU105" s="244" t="s">
        <v>88</v>
      </c>
      <c r="AV105" s="11" t="s">
        <v>86</v>
      </c>
      <c r="AW105" s="11" t="s">
        <v>40</v>
      </c>
      <c r="AX105" s="11" t="s">
        <v>78</v>
      </c>
      <c r="AY105" s="244" t="s">
        <v>154</v>
      </c>
    </row>
    <row r="106" s="12" customFormat="1">
      <c r="B106" s="245"/>
      <c r="C106" s="246"/>
      <c r="D106" s="232" t="s">
        <v>165</v>
      </c>
      <c r="E106" s="247" t="s">
        <v>76</v>
      </c>
      <c r="F106" s="248" t="s">
        <v>586</v>
      </c>
      <c r="G106" s="246"/>
      <c r="H106" s="249">
        <v>51.299999999999997</v>
      </c>
      <c r="I106" s="250"/>
      <c r="J106" s="246"/>
      <c r="K106" s="246"/>
      <c r="L106" s="251"/>
      <c r="M106" s="252"/>
      <c r="N106" s="253"/>
      <c r="O106" s="253"/>
      <c r="P106" s="253"/>
      <c r="Q106" s="253"/>
      <c r="R106" s="253"/>
      <c r="S106" s="253"/>
      <c r="T106" s="254"/>
      <c r="AT106" s="255" t="s">
        <v>165</v>
      </c>
      <c r="AU106" s="255" t="s">
        <v>88</v>
      </c>
      <c r="AV106" s="12" t="s">
        <v>88</v>
      </c>
      <c r="AW106" s="12" t="s">
        <v>40</v>
      </c>
      <c r="AX106" s="12" t="s">
        <v>86</v>
      </c>
      <c r="AY106" s="255" t="s">
        <v>154</v>
      </c>
    </row>
    <row r="107" s="10" customFormat="1" ht="22.32" customHeight="1">
      <c r="B107" s="204"/>
      <c r="C107" s="205"/>
      <c r="D107" s="206" t="s">
        <v>77</v>
      </c>
      <c r="E107" s="218" t="s">
        <v>232</v>
      </c>
      <c r="F107" s="218" t="s">
        <v>233</v>
      </c>
      <c r="G107" s="205"/>
      <c r="H107" s="205"/>
      <c r="I107" s="208"/>
      <c r="J107" s="219">
        <f>BK107</f>
        <v>0</v>
      </c>
      <c r="K107" s="205"/>
      <c r="L107" s="210"/>
      <c r="M107" s="211"/>
      <c r="N107" s="212"/>
      <c r="O107" s="212"/>
      <c r="P107" s="213">
        <f>SUM(P108:P110)</f>
        <v>0</v>
      </c>
      <c r="Q107" s="212"/>
      <c r="R107" s="213">
        <f>SUM(R108:R110)</f>
        <v>0</v>
      </c>
      <c r="S107" s="212"/>
      <c r="T107" s="214">
        <f>SUM(T108:T110)</f>
        <v>0</v>
      </c>
      <c r="AR107" s="215" t="s">
        <v>86</v>
      </c>
      <c r="AT107" s="216" t="s">
        <v>77</v>
      </c>
      <c r="AU107" s="216" t="s">
        <v>88</v>
      </c>
      <c r="AY107" s="215" t="s">
        <v>154</v>
      </c>
      <c r="BK107" s="217">
        <f>SUM(BK108:BK110)</f>
        <v>0</v>
      </c>
    </row>
    <row r="108" s="1" customFormat="1" ht="22.8" customHeight="1">
      <c r="B108" s="45"/>
      <c r="C108" s="220" t="s">
        <v>197</v>
      </c>
      <c r="D108" s="220" t="s">
        <v>156</v>
      </c>
      <c r="E108" s="221" t="s">
        <v>241</v>
      </c>
      <c r="F108" s="222" t="s">
        <v>242</v>
      </c>
      <c r="G108" s="223" t="s">
        <v>170</v>
      </c>
      <c r="H108" s="224">
        <v>4.5599999999999996</v>
      </c>
      <c r="I108" s="225"/>
      <c r="J108" s="226">
        <f>ROUND(I108*H108,2)</f>
        <v>0</v>
      </c>
      <c r="K108" s="222" t="s">
        <v>76</v>
      </c>
      <c r="L108" s="71"/>
      <c r="M108" s="227" t="s">
        <v>76</v>
      </c>
      <c r="N108" s="228" t="s">
        <v>48</v>
      </c>
      <c r="O108" s="46"/>
      <c r="P108" s="229">
        <f>O108*H108</f>
        <v>0</v>
      </c>
      <c r="Q108" s="229">
        <v>0</v>
      </c>
      <c r="R108" s="229">
        <f>Q108*H108</f>
        <v>0</v>
      </c>
      <c r="S108" s="229">
        <v>0</v>
      </c>
      <c r="T108" s="230">
        <f>S108*H108</f>
        <v>0</v>
      </c>
      <c r="AR108" s="23" t="s">
        <v>161</v>
      </c>
      <c r="AT108" s="23" t="s">
        <v>156</v>
      </c>
      <c r="AU108" s="23" t="s">
        <v>176</v>
      </c>
      <c r="AY108" s="23" t="s">
        <v>154</v>
      </c>
      <c r="BE108" s="231">
        <f>IF(N108="základní",J108,0)</f>
        <v>0</v>
      </c>
      <c r="BF108" s="231">
        <f>IF(N108="snížená",J108,0)</f>
        <v>0</v>
      </c>
      <c r="BG108" s="231">
        <f>IF(N108="zákl. přenesená",J108,0)</f>
        <v>0</v>
      </c>
      <c r="BH108" s="231">
        <f>IF(N108="sníž. přenesená",J108,0)</f>
        <v>0</v>
      </c>
      <c r="BI108" s="231">
        <f>IF(N108="nulová",J108,0)</f>
        <v>0</v>
      </c>
      <c r="BJ108" s="23" t="s">
        <v>86</v>
      </c>
      <c r="BK108" s="231">
        <f>ROUND(I108*H108,2)</f>
        <v>0</v>
      </c>
      <c r="BL108" s="23" t="s">
        <v>161</v>
      </c>
      <c r="BM108" s="23" t="s">
        <v>598</v>
      </c>
    </row>
    <row r="109" s="11" customFormat="1">
      <c r="B109" s="235"/>
      <c r="C109" s="236"/>
      <c r="D109" s="232" t="s">
        <v>165</v>
      </c>
      <c r="E109" s="237" t="s">
        <v>76</v>
      </c>
      <c r="F109" s="238" t="s">
        <v>313</v>
      </c>
      <c r="G109" s="236"/>
      <c r="H109" s="237" t="s">
        <v>76</v>
      </c>
      <c r="I109" s="239"/>
      <c r="J109" s="236"/>
      <c r="K109" s="236"/>
      <c r="L109" s="240"/>
      <c r="M109" s="241"/>
      <c r="N109" s="242"/>
      <c r="O109" s="242"/>
      <c r="P109" s="242"/>
      <c r="Q109" s="242"/>
      <c r="R109" s="242"/>
      <c r="S109" s="242"/>
      <c r="T109" s="243"/>
      <c r="AT109" s="244" t="s">
        <v>165</v>
      </c>
      <c r="AU109" s="244" t="s">
        <v>176</v>
      </c>
      <c r="AV109" s="11" t="s">
        <v>86</v>
      </c>
      <c r="AW109" s="11" t="s">
        <v>40</v>
      </c>
      <c r="AX109" s="11" t="s">
        <v>78</v>
      </c>
      <c r="AY109" s="244" t="s">
        <v>154</v>
      </c>
    </row>
    <row r="110" s="12" customFormat="1">
      <c r="B110" s="245"/>
      <c r="C110" s="246"/>
      <c r="D110" s="232" t="s">
        <v>165</v>
      </c>
      <c r="E110" s="247" t="s">
        <v>76</v>
      </c>
      <c r="F110" s="248" t="s">
        <v>599</v>
      </c>
      <c r="G110" s="246"/>
      <c r="H110" s="249">
        <v>4.5599999999999996</v>
      </c>
      <c r="I110" s="250"/>
      <c r="J110" s="246"/>
      <c r="K110" s="246"/>
      <c r="L110" s="251"/>
      <c r="M110" s="266"/>
      <c r="N110" s="267"/>
      <c r="O110" s="267"/>
      <c r="P110" s="267"/>
      <c r="Q110" s="267"/>
      <c r="R110" s="267"/>
      <c r="S110" s="267"/>
      <c r="T110" s="268"/>
      <c r="AT110" s="255" t="s">
        <v>165</v>
      </c>
      <c r="AU110" s="255" t="s">
        <v>176</v>
      </c>
      <c r="AV110" s="12" t="s">
        <v>88</v>
      </c>
      <c r="AW110" s="12" t="s">
        <v>40</v>
      </c>
      <c r="AX110" s="12" t="s">
        <v>86</v>
      </c>
      <c r="AY110" s="255" t="s">
        <v>154</v>
      </c>
    </row>
    <row r="111" s="1" customFormat="1" ht="6.96" customHeight="1">
      <c r="B111" s="66"/>
      <c r="C111" s="67"/>
      <c r="D111" s="67"/>
      <c r="E111" s="67"/>
      <c r="F111" s="67"/>
      <c r="G111" s="67"/>
      <c r="H111" s="67"/>
      <c r="I111" s="165"/>
      <c r="J111" s="67"/>
      <c r="K111" s="67"/>
      <c r="L111" s="71"/>
    </row>
  </sheetData>
  <sheetProtection sheet="1" autoFilter="0" formatColumns="0" formatRows="0" objects="1" scenarios="1" spinCount="100000" saltValue="Pv22/Lartsfr4FdDgM4oCXZaZdKzqlqDZuMq/2tlC865MYyPNMY9otsstODF08m9vZ7iykbOlPmjnbs2UIHhew==" hashValue="RucBZvq+t8kMFAqC03MEf0xieyhEDs+h9Dy1ITDOZmi3LKRz3b9WQCk4SlxJL4nIY50mSZ4JlX6PnZsBv1ZeCg==" algorithmName="SHA-512" password="CC35"/>
  <autoFilter ref="C80:K110"/>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118</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600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ROUND(SUM(BE78:BE95), 2)</f>
        <v>0</v>
      </c>
      <c r="G30" s="46"/>
      <c r="H30" s="46"/>
      <c r="I30" s="157">
        <v>0.20999999999999999</v>
      </c>
      <c r="J30" s="156">
        <f>ROUND(ROUND((SUM(BE78:BE95)), 2)*I30, 2)</f>
        <v>0</v>
      </c>
      <c r="K30" s="50"/>
    </row>
    <row r="31" s="1" customFormat="1" ht="14.4" customHeight="1">
      <c r="B31" s="45"/>
      <c r="C31" s="46"/>
      <c r="D31" s="46"/>
      <c r="E31" s="54" t="s">
        <v>49</v>
      </c>
      <c r="F31" s="156">
        <f>ROUND(SUM(BF78:BF95), 2)</f>
        <v>0</v>
      </c>
      <c r="G31" s="46"/>
      <c r="H31" s="46"/>
      <c r="I31" s="157">
        <v>0.14999999999999999</v>
      </c>
      <c r="J31" s="156">
        <f>ROUND(ROUND((SUM(BF78:BF95)), 2)*I31, 2)</f>
        <v>0</v>
      </c>
      <c r="K31" s="50"/>
    </row>
    <row r="32" hidden="1" s="1" customFormat="1" ht="14.4" customHeight="1">
      <c r="B32" s="45"/>
      <c r="C32" s="46"/>
      <c r="D32" s="46"/>
      <c r="E32" s="54" t="s">
        <v>50</v>
      </c>
      <c r="F32" s="156">
        <f>ROUND(SUM(BG78:BG95), 2)</f>
        <v>0</v>
      </c>
      <c r="G32" s="46"/>
      <c r="H32" s="46"/>
      <c r="I32" s="157">
        <v>0.20999999999999999</v>
      </c>
      <c r="J32" s="156">
        <v>0</v>
      </c>
      <c r="K32" s="50"/>
    </row>
    <row r="33" hidden="1" s="1" customFormat="1" ht="14.4" customHeight="1">
      <c r="B33" s="45"/>
      <c r="C33" s="46"/>
      <c r="D33" s="46"/>
      <c r="E33" s="54" t="s">
        <v>51</v>
      </c>
      <c r="F33" s="156">
        <f>ROUND(SUM(BH78:BH95), 2)</f>
        <v>0</v>
      </c>
      <c r="G33" s="46"/>
      <c r="H33" s="46"/>
      <c r="I33" s="157">
        <v>0.14999999999999999</v>
      </c>
      <c r="J33" s="156">
        <v>0</v>
      </c>
      <c r="K33" s="50"/>
    </row>
    <row r="34" hidden="1" s="1" customFormat="1" ht="14.4" customHeight="1">
      <c r="B34" s="45"/>
      <c r="C34" s="46"/>
      <c r="D34" s="46"/>
      <c r="E34" s="54" t="s">
        <v>52</v>
      </c>
      <c r="F34" s="156">
        <f>ROUND(SUM(BI78:BI95),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VON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J78</f>
        <v>0</v>
      </c>
      <c r="K56" s="50"/>
      <c r="AU56" s="23" t="s">
        <v>131</v>
      </c>
    </row>
    <row r="57" s="7" customFormat="1" ht="24.96" customHeight="1">
      <c r="B57" s="176"/>
      <c r="C57" s="177"/>
      <c r="D57" s="178" t="s">
        <v>601</v>
      </c>
      <c r="E57" s="179"/>
      <c r="F57" s="179"/>
      <c r="G57" s="179"/>
      <c r="H57" s="179"/>
      <c r="I57" s="180"/>
      <c r="J57" s="181">
        <f>J79</f>
        <v>0</v>
      </c>
      <c r="K57" s="182"/>
    </row>
    <row r="58" s="8" customFormat="1" ht="19.92" customHeight="1">
      <c r="B58" s="183"/>
      <c r="C58" s="184"/>
      <c r="D58" s="185" t="s">
        <v>602</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138</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4.4" customHeight="1">
      <c r="B68" s="45"/>
      <c r="C68" s="73"/>
      <c r="D68" s="73"/>
      <c r="E68" s="191" t="str">
        <f>E7</f>
        <v>Rybník Haltýř - Odstranění sedimentu</v>
      </c>
      <c r="F68" s="75"/>
      <c r="G68" s="75"/>
      <c r="H68" s="75"/>
      <c r="I68" s="190"/>
      <c r="J68" s="73"/>
      <c r="K68" s="73"/>
      <c r="L68" s="71"/>
    </row>
    <row r="69" s="1" customFormat="1" ht="14.4" customHeight="1">
      <c r="B69" s="45"/>
      <c r="C69" s="75" t="s">
        <v>125</v>
      </c>
      <c r="D69" s="73"/>
      <c r="E69" s="73"/>
      <c r="F69" s="73"/>
      <c r="G69" s="73"/>
      <c r="H69" s="73"/>
      <c r="I69" s="190"/>
      <c r="J69" s="73"/>
      <c r="K69" s="73"/>
      <c r="L69" s="71"/>
    </row>
    <row r="70" s="1" customFormat="1" ht="16.2" customHeight="1">
      <c r="B70" s="45"/>
      <c r="C70" s="73"/>
      <c r="D70" s="73"/>
      <c r="E70" s="81" t="str">
        <f>E9</f>
        <v>VON - Vedlejší a ostatní náklady</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24</v>
      </c>
      <c r="D72" s="73"/>
      <c r="E72" s="73"/>
      <c r="F72" s="192" t="str">
        <f>F12</f>
        <v>Sendražice u Kolína</v>
      </c>
      <c r="G72" s="73"/>
      <c r="H72" s="73"/>
      <c r="I72" s="193" t="s">
        <v>26</v>
      </c>
      <c r="J72" s="84" t="str">
        <f>IF(J12="","",J12)</f>
        <v>23. 1. 2018</v>
      </c>
      <c r="K72" s="73"/>
      <c r="L72" s="71"/>
    </row>
    <row r="73" s="1" customFormat="1" ht="6.96" customHeight="1">
      <c r="B73" s="45"/>
      <c r="C73" s="73"/>
      <c r="D73" s="73"/>
      <c r="E73" s="73"/>
      <c r="F73" s="73"/>
      <c r="G73" s="73"/>
      <c r="H73" s="73"/>
      <c r="I73" s="190"/>
      <c r="J73" s="73"/>
      <c r="K73" s="73"/>
      <c r="L73" s="71"/>
    </row>
    <row r="74" s="1" customFormat="1">
      <c r="B74" s="45"/>
      <c r="C74" s="75" t="s">
        <v>28</v>
      </c>
      <c r="D74" s="73"/>
      <c r="E74" s="73"/>
      <c r="F74" s="192" t="str">
        <f>E15</f>
        <v>Město Kolín</v>
      </c>
      <c r="G74" s="73"/>
      <c r="H74" s="73"/>
      <c r="I74" s="193" t="s">
        <v>36</v>
      </c>
      <c r="J74" s="192" t="str">
        <f>E21</f>
        <v>Vodohospodářský rozvoj a výtavba, a.s.</v>
      </c>
      <c r="K74" s="73"/>
      <c r="L74" s="71"/>
    </row>
    <row r="75" s="1" customFormat="1" ht="14.4" customHeight="1">
      <c r="B75" s="45"/>
      <c r="C75" s="75" t="s">
        <v>34</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139</v>
      </c>
      <c r="D77" s="196" t="s">
        <v>62</v>
      </c>
      <c r="E77" s="196" t="s">
        <v>58</v>
      </c>
      <c r="F77" s="196" t="s">
        <v>140</v>
      </c>
      <c r="G77" s="196" t="s">
        <v>141</v>
      </c>
      <c r="H77" s="196" t="s">
        <v>142</v>
      </c>
      <c r="I77" s="197" t="s">
        <v>143</v>
      </c>
      <c r="J77" s="196" t="s">
        <v>129</v>
      </c>
      <c r="K77" s="198" t="s">
        <v>144</v>
      </c>
      <c r="L77" s="199"/>
      <c r="M77" s="101" t="s">
        <v>145</v>
      </c>
      <c r="N77" s="102" t="s">
        <v>47</v>
      </c>
      <c r="O77" s="102" t="s">
        <v>146</v>
      </c>
      <c r="P77" s="102" t="s">
        <v>147</v>
      </c>
      <c r="Q77" s="102" t="s">
        <v>148</v>
      </c>
      <c r="R77" s="102" t="s">
        <v>149</v>
      </c>
      <c r="S77" s="102" t="s">
        <v>150</v>
      </c>
      <c r="T77" s="103" t="s">
        <v>151</v>
      </c>
    </row>
    <row r="78" s="1" customFormat="1" ht="29.28" customHeight="1">
      <c r="B78" s="45"/>
      <c r="C78" s="107" t="s">
        <v>130</v>
      </c>
      <c r="D78" s="73"/>
      <c r="E78" s="73"/>
      <c r="F78" s="73"/>
      <c r="G78" s="73"/>
      <c r="H78" s="73"/>
      <c r="I78" s="190"/>
      <c r="J78" s="200">
        <f>BK78</f>
        <v>0</v>
      </c>
      <c r="K78" s="73"/>
      <c r="L78" s="71"/>
      <c r="M78" s="104"/>
      <c r="N78" s="105"/>
      <c r="O78" s="105"/>
      <c r="P78" s="201">
        <f>P79</f>
        <v>0</v>
      </c>
      <c r="Q78" s="105"/>
      <c r="R78" s="201">
        <f>R79</f>
        <v>0</v>
      </c>
      <c r="S78" s="105"/>
      <c r="T78" s="202">
        <f>T79</f>
        <v>0</v>
      </c>
      <c r="AT78" s="23" t="s">
        <v>77</v>
      </c>
      <c r="AU78" s="23" t="s">
        <v>131</v>
      </c>
      <c r="BK78" s="203">
        <f>BK79</f>
        <v>0</v>
      </c>
    </row>
    <row r="79" s="10" customFormat="1" ht="37.44" customHeight="1">
      <c r="B79" s="204"/>
      <c r="C79" s="205"/>
      <c r="D79" s="206" t="s">
        <v>77</v>
      </c>
      <c r="E79" s="207" t="s">
        <v>603</v>
      </c>
      <c r="F79" s="207" t="s">
        <v>604</v>
      </c>
      <c r="G79" s="205"/>
      <c r="H79" s="205"/>
      <c r="I79" s="208"/>
      <c r="J79" s="209">
        <f>BK79</f>
        <v>0</v>
      </c>
      <c r="K79" s="205"/>
      <c r="L79" s="210"/>
      <c r="M79" s="211"/>
      <c r="N79" s="212"/>
      <c r="O79" s="212"/>
      <c r="P79" s="213">
        <f>P80</f>
        <v>0</v>
      </c>
      <c r="Q79" s="212"/>
      <c r="R79" s="213">
        <f>R80</f>
        <v>0</v>
      </c>
      <c r="S79" s="212"/>
      <c r="T79" s="214">
        <f>T80</f>
        <v>0</v>
      </c>
      <c r="AR79" s="215" t="s">
        <v>189</v>
      </c>
      <c r="AT79" s="216" t="s">
        <v>77</v>
      </c>
      <c r="AU79" s="216" t="s">
        <v>78</v>
      </c>
      <c r="AY79" s="215" t="s">
        <v>154</v>
      </c>
      <c r="BK79" s="217">
        <f>BK80</f>
        <v>0</v>
      </c>
    </row>
    <row r="80" s="10" customFormat="1" ht="19.92" customHeight="1">
      <c r="B80" s="204"/>
      <c r="C80" s="205"/>
      <c r="D80" s="206" t="s">
        <v>77</v>
      </c>
      <c r="E80" s="218" t="s">
        <v>78</v>
      </c>
      <c r="F80" s="218" t="s">
        <v>604</v>
      </c>
      <c r="G80" s="205"/>
      <c r="H80" s="205"/>
      <c r="I80" s="208"/>
      <c r="J80" s="219">
        <f>BK80</f>
        <v>0</v>
      </c>
      <c r="K80" s="205"/>
      <c r="L80" s="210"/>
      <c r="M80" s="211"/>
      <c r="N80" s="212"/>
      <c r="O80" s="212"/>
      <c r="P80" s="213">
        <f>SUM(P81:P95)</f>
        <v>0</v>
      </c>
      <c r="Q80" s="212"/>
      <c r="R80" s="213">
        <f>SUM(R81:R95)</f>
        <v>0</v>
      </c>
      <c r="S80" s="212"/>
      <c r="T80" s="214">
        <f>SUM(T81:T95)</f>
        <v>0</v>
      </c>
      <c r="AR80" s="215" t="s">
        <v>189</v>
      </c>
      <c r="AT80" s="216" t="s">
        <v>77</v>
      </c>
      <c r="AU80" s="216" t="s">
        <v>86</v>
      </c>
      <c r="AY80" s="215" t="s">
        <v>154</v>
      </c>
      <c r="BK80" s="217">
        <f>SUM(BK81:BK95)</f>
        <v>0</v>
      </c>
    </row>
    <row r="81" s="1" customFormat="1" ht="57" customHeight="1">
      <c r="B81" s="45"/>
      <c r="C81" s="220" t="s">
        <v>86</v>
      </c>
      <c r="D81" s="220" t="s">
        <v>156</v>
      </c>
      <c r="E81" s="221" t="s">
        <v>605</v>
      </c>
      <c r="F81" s="222" t="s">
        <v>606</v>
      </c>
      <c r="G81" s="223" t="s">
        <v>607</v>
      </c>
      <c r="H81" s="224">
        <v>1</v>
      </c>
      <c r="I81" s="225"/>
      <c r="J81" s="226">
        <f>ROUND(I81*H81,2)</f>
        <v>0</v>
      </c>
      <c r="K81" s="222" t="s">
        <v>76</v>
      </c>
      <c r="L81" s="71"/>
      <c r="M81" s="227" t="s">
        <v>76</v>
      </c>
      <c r="N81" s="228" t="s">
        <v>48</v>
      </c>
      <c r="O81" s="46"/>
      <c r="P81" s="229">
        <f>O81*H81</f>
        <v>0</v>
      </c>
      <c r="Q81" s="229">
        <v>0</v>
      </c>
      <c r="R81" s="229">
        <f>Q81*H81</f>
        <v>0</v>
      </c>
      <c r="S81" s="229">
        <v>0</v>
      </c>
      <c r="T81" s="230">
        <f>S81*H81</f>
        <v>0</v>
      </c>
      <c r="AR81" s="23" t="s">
        <v>161</v>
      </c>
      <c r="AT81" s="23" t="s">
        <v>156</v>
      </c>
      <c r="AU81" s="23" t="s">
        <v>88</v>
      </c>
      <c r="AY81" s="23" t="s">
        <v>154</v>
      </c>
      <c r="BE81" s="231">
        <f>IF(N81="základní",J81,0)</f>
        <v>0</v>
      </c>
      <c r="BF81" s="231">
        <f>IF(N81="snížená",J81,0)</f>
        <v>0</v>
      </c>
      <c r="BG81" s="231">
        <f>IF(N81="zákl. přenesená",J81,0)</f>
        <v>0</v>
      </c>
      <c r="BH81" s="231">
        <f>IF(N81="sníž. přenesená",J81,0)</f>
        <v>0</v>
      </c>
      <c r="BI81" s="231">
        <f>IF(N81="nulová",J81,0)</f>
        <v>0</v>
      </c>
      <c r="BJ81" s="23" t="s">
        <v>86</v>
      </c>
      <c r="BK81" s="231">
        <f>ROUND(I81*H81,2)</f>
        <v>0</v>
      </c>
      <c r="BL81" s="23" t="s">
        <v>161</v>
      </c>
      <c r="BM81" s="23" t="s">
        <v>608</v>
      </c>
    </row>
    <row r="82" s="1" customFormat="1" ht="34.2" customHeight="1">
      <c r="B82" s="45"/>
      <c r="C82" s="220" t="s">
        <v>88</v>
      </c>
      <c r="D82" s="220" t="s">
        <v>156</v>
      </c>
      <c r="E82" s="221" t="s">
        <v>609</v>
      </c>
      <c r="F82" s="222" t="s">
        <v>610</v>
      </c>
      <c r="G82" s="223" t="s">
        <v>607</v>
      </c>
      <c r="H82" s="224">
        <v>1</v>
      </c>
      <c r="I82" s="225"/>
      <c r="J82" s="226">
        <f>ROUND(I82*H82,2)</f>
        <v>0</v>
      </c>
      <c r="K82" s="222" t="s">
        <v>76</v>
      </c>
      <c r="L82" s="71"/>
      <c r="M82" s="227" t="s">
        <v>76</v>
      </c>
      <c r="N82" s="228" t="s">
        <v>48</v>
      </c>
      <c r="O82" s="46"/>
      <c r="P82" s="229">
        <f>O82*H82</f>
        <v>0</v>
      </c>
      <c r="Q82" s="229">
        <v>0</v>
      </c>
      <c r="R82" s="229">
        <f>Q82*H82</f>
        <v>0</v>
      </c>
      <c r="S82" s="229">
        <v>0</v>
      </c>
      <c r="T82" s="230">
        <f>S82*H82</f>
        <v>0</v>
      </c>
      <c r="AR82" s="23" t="s">
        <v>161</v>
      </c>
      <c r="AT82" s="23" t="s">
        <v>156</v>
      </c>
      <c r="AU82" s="23" t="s">
        <v>88</v>
      </c>
      <c r="AY82" s="23" t="s">
        <v>154</v>
      </c>
      <c r="BE82" s="231">
        <f>IF(N82="základní",J82,0)</f>
        <v>0</v>
      </c>
      <c r="BF82" s="231">
        <f>IF(N82="snížená",J82,0)</f>
        <v>0</v>
      </c>
      <c r="BG82" s="231">
        <f>IF(N82="zákl. přenesená",J82,0)</f>
        <v>0</v>
      </c>
      <c r="BH82" s="231">
        <f>IF(N82="sníž. přenesená",J82,0)</f>
        <v>0</v>
      </c>
      <c r="BI82" s="231">
        <f>IF(N82="nulová",J82,0)</f>
        <v>0</v>
      </c>
      <c r="BJ82" s="23" t="s">
        <v>86</v>
      </c>
      <c r="BK82" s="231">
        <f>ROUND(I82*H82,2)</f>
        <v>0</v>
      </c>
      <c r="BL82" s="23" t="s">
        <v>161</v>
      </c>
      <c r="BM82" s="23" t="s">
        <v>611</v>
      </c>
    </row>
    <row r="83" s="1" customFormat="1" ht="14.4" customHeight="1">
      <c r="B83" s="45"/>
      <c r="C83" s="220" t="s">
        <v>176</v>
      </c>
      <c r="D83" s="220" t="s">
        <v>156</v>
      </c>
      <c r="E83" s="221" t="s">
        <v>612</v>
      </c>
      <c r="F83" s="222" t="s">
        <v>613</v>
      </c>
      <c r="G83" s="223" t="s">
        <v>607</v>
      </c>
      <c r="H83" s="224">
        <v>1</v>
      </c>
      <c r="I83" s="225"/>
      <c r="J83" s="226">
        <f>ROUND(I83*H83,2)</f>
        <v>0</v>
      </c>
      <c r="K83" s="222" t="s">
        <v>76</v>
      </c>
      <c r="L83" s="71"/>
      <c r="M83" s="227" t="s">
        <v>76</v>
      </c>
      <c r="N83" s="228" t="s">
        <v>48</v>
      </c>
      <c r="O83" s="46"/>
      <c r="P83" s="229">
        <f>O83*H83</f>
        <v>0</v>
      </c>
      <c r="Q83" s="229">
        <v>0</v>
      </c>
      <c r="R83" s="229">
        <f>Q83*H83</f>
        <v>0</v>
      </c>
      <c r="S83" s="229">
        <v>0</v>
      </c>
      <c r="T83" s="230">
        <f>S83*H83</f>
        <v>0</v>
      </c>
      <c r="AR83" s="23" t="s">
        <v>161</v>
      </c>
      <c r="AT83" s="23" t="s">
        <v>156</v>
      </c>
      <c r="AU83" s="23" t="s">
        <v>88</v>
      </c>
      <c r="AY83" s="23" t="s">
        <v>154</v>
      </c>
      <c r="BE83" s="231">
        <f>IF(N83="základní",J83,0)</f>
        <v>0</v>
      </c>
      <c r="BF83" s="231">
        <f>IF(N83="snížená",J83,0)</f>
        <v>0</v>
      </c>
      <c r="BG83" s="231">
        <f>IF(N83="zákl. přenesená",J83,0)</f>
        <v>0</v>
      </c>
      <c r="BH83" s="231">
        <f>IF(N83="sníž. přenesená",J83,0)</f>
        <v>0</v>
      </c>
      <c r="BI83" s="231">
        <f>IF(N83="nulová",J83,0)</f>
        <v>0</v>
      </c>
      <c r="BJ83" s="23" t="s">
        <v>86</v>
      </c>
      <c r="BK83" s="231">
        <f>ROUND(I83*H83,2)</f>
        <v>0</v>
      </c>
      <c r="BL83" s="23" t="s">
        <v>161</v>
      </c>
      <c r="BM83" s="23" t="s">
        <v>614</v>
      </c>
    </row>
    <row r="84" s="1" customFormat="1" ht="14.4" customHeight="1">
      <c r="B84" s="45"/>
      <c r="C84" s="220" t="s">
        <v>161</v>
      </c>
      <c r="D84" s="220" t="s">
        <v>156</v>
      </c>
      <c r="E84" s="221" t="s">
        <v>615</v>
      </c>
      <c r="F84" s="222" t="s">
        <v>616</v>
      </c>
      <c r="G84" s="223" t="s">
        <v>607</v>
      </c>
      <c r="H84" s="224">
        <v>1</v>
      </c>
      <c r="I84" s="225"/>
      <c r="J84" s="226">
        <f>ROUND(I84*H84,2)</f>
        <v>0</v>
      </c>
      <c r="K84" s="222" t="s">
        <v>76</v>
      </c>
      <c r="L84" s="71"/>
      <c r="M84" s="227" t="s">
        <v>76</v>
      </c>
      <c r="N84" s="228" t="s">
        <v>48</v>
      </c>
      <c r="O84" s="46"/>
      <c r="P84" s="229">
        <f>O84*H84</f>
        <v>0</v>
      </c>
      <c r="Q84" s="229">
        <v>0</v>
      </c>
      <c r="R84" s="229">
        <f>Q84*H84</f>
        <v>0</v>
      </c>
      <c r="S84" s="229">
        <v>0</v>
      </c>
      <c r="T84" s="230">
        <f>S84*H84</f>
        <v>0</v>
      </c>
      <c r="AR84" s="23" t="s">
        <v>161</v>
      </c>
      <c r="AT84" s="23" t="s">
        <v>156</v>
      </c>
      <c r="AU84" s="23" t="s">
        <v>88</v>
      </c>
      <c r="AY84" s="23" t="s">
        <v>154</v>
      </c>
      <c r="BE84" s="231">
        <f>IF(N84="základní",J84,0)</f>
        <v>0</v>
      </c>
      <c r="BF84" s="231">
        <f>IF(N84="snížená",J84,0)</f>
        <v>0</v>
      </c>
      <c r="BG84" s="231">
        <f>IF(N84="zákl. přenesená",J84,0)</f>
        <v>0</v>
      </c>
      <c r="BH84" s="231">
        <f>IF(N84="sníž. přenesená",J84,0)</f>
        <v>0</v>
      </c>
      <c r="BI84" s="231">
        <f>IF(N84="nulová",J84,0)</f>
        <v>0</v>
      </c>
      <c r="BJ84" s="23" t="s">
        <v>86</v>
      </c>
      <c r="BK84" s="231">
        <f>ROUND(I84*H84,2)</f>
        <v>0</v>
      </c>
      <c r="BL84" s="23" t="s">
        <v>161</v>
      </c>
      <c r="BM84" s="23" t="s">
        <v>617</v>
      </c>
    </row>
    <row r="85" s="1" customFormat="1" ht="14.4" customHeight="1">
      <c r="B85" s="45"/>
      <c r="C85" s="220" t="s">
        <v>189</v>
      </c>
      <c r="D85" s="220" t="s">
        <v>156</v>
      </c>
      <c r="E85" s="221" t="s">
        <v>618</v>
      </c>
      <c r="F85" s="222" t="s">
        <v>619</v>
      </c>
      <c r="G85" s="223" t="s">
        <v>607</v>
      </c>
      <c r="H85" s="224">
        <v>1</v>
      </c>
      <c r="I85" s="225"/>
      <c r="J85" s="226">
        <f>ROUND(I85*H85,2)</f>
        <v>0</v>
      </c>
      <c r="K85" s="222" t="s">
        <v>76</v>
      </c>
      <c r="L85" s="71"/>
      <c r="M85" s="227" t="s">
        <v>76</v>
      </c>
      <c r="N85" s="228" t="s">
        <v>48</v>
      </c>
      <c r="O85" s="46"/>
      <c r="P85" s="229">
        <f>O85*H85</f>
        <v>0</v>
      </c>
      <c r="Q85" s="229">
        <v>0</v>
      </c>
      <c r="R85" s="229">
        <f>Q85*H85</f>
        <v>0</v>
      </c>
      <c r="S85" s="229">
        <v>0</v>
      </c>
      <c r="T85" s="230">
        <f>S85*H85</f>
        <v>0</v>
      </c>
      <c r="AR85" s="23" t="s">
        <v>161</v>
      </c>
      <c r="AT85" s="23" t="s">
        <v>156</v>
      </c>
      <c r="AU85" s="23" t="s">
        <v>88</v>
      </c>
      <c r="AY85" s="23" t="s">
        <v>154</v>
      </c>
      <c r="BE85" s="231">
        <f>IF(N85="základní",J85,0)</f>
        <v>0</v>
      </c>
      <c r="BF85" s="231">
        <f>IF(N85="snížená",J85,0)</f>
        <v>0</v>
      </c>
      <c r="BG85" s="231">
        <f>IF(N85="zákl. přenesená",J85,0)</f>
        <v>0</v>
      </c>
      <c r="BH85" s="231">
        <f>IF(N85="sníž. přenesená",J85,0)</f>
        <v>0</v>
      </c>
      <c r="BI85" s="231">
        <f>IF(N85="nulová",J85,0)</f>
        <v>0</v>
      </c>
      <c r="BJ85" s="23" t="s">
        <v>86</v>
      </c>
      <c r="BK85" s="231">
        <f>ROUND(I85*H85,2)</f>
        <v>0</v>
      </c>
      <c r="BL85" s="23" t="s">
        <v>161</v>
      </c>
      <c r="BM85" s="23" t="s">
        <v>620</v>
      </c>
    </row>
    <row r="86" s="1" customFormat="1" ht="14.4" customHeight="1">
      <c r="B86" s="45"/>
      <c r="C86" s="220" t="s">
        <v>197</v>
      </c>
      <c r="D86" s="220" t="s">
        <v>156</v>
      </c>
      <c r="E86" s="221" t="s">
        <v>621</v>
      </c>
      <c r="F86" s="222" t="s">
        <v>622</v>
      </c>
      <c r="G86" s="223" t="s">
        <v>607</v>
      </c>
      <c r="H86" s="224">
        <v>1</v>
      </c>
      <c r="I86" s="225"/>
      <c r="J86" s="226">
        <f>ROUND(I86*H86,2)</f>
        <v>0</v>
      </c>
      <c r="K86" s="222" t="s">
        <v>76</v>
      </c>
      <c r="L86" s="71"/>
      <c r="M86" s="227" t="s">
        <v>76</v>
      </c>
      <c r="N86" s="228" t="s">
        <v>48</v>
      </c>
      <c r="O86" s="46"/>
      <c r="P86" s="229">
        <f>O86*H86</f>
        <v>0</v>
      </c>
      <c r="Q86" s="229">
        <v>0</v>
      </c>
      <c r="R86" s="229">
        <f>Q86*H86</f>
        <v>0</v>
      </c>
      <c r="S86" s="229">
        <v>0</v>
      </c>
      <c r="T86" s="230">
        <f>S86*H86</f>
        <v>0</v>
      </c>
      <c r="AR86" s="23" t="s">
        <v>161</v>
      </c>
      <c r="AT86" s="23" t="s">
        <v>156</v>
      </c>
      <c r="AU86" s="23" t="s">
        <v>88</v>
      </c>
      <c r="AY86" s="23" t="s">
        <v>154</v>
      </c>
      <c r="BE86" s="231">
        <f>IF(N86="základní",J86,0)</f>
        <v>0</v>
      </c>
      <c r="BF86" s="231">
        <f>IF(N86="snížená",J86,0)</f>
        <v>0</v>
      </c>
      <c r="BG86" s="231">
        <f>IF(N86="zákl. přenesená",J86,0)</f>
        <v>0</v>
      </c>
      <c r="BH86" s="231">
        <f>IF(N86="sníž. přenesená",J86,0)</f>
        <v>0</v>
      </c>
      <c r="BI86" s="231">
        <f>IF(N86="nulová",J86,0)</f>
        <v>0</v>
      </c>
      <c r="BJ86" s="23" t="s">
        <v>86</v>
      </c>
      <c r="BK86" s="231">
        <f>ROUND(I86*H86,2)</f>
        <v>0</v>
      </c>
      <c r="BL86" s="23" t="s">
        <v>161</v>
      </c>
      <c r="BM86" s="23" t="s">
        <v>623</v>
      </c>
    </row>
    <row r="87" s="1" customFormat="1" ht="14.4" customHeight="1">
      <c r="B87" s="45"/>
      <c r="C87" s="220" t="s">
        <v>203</v>
      </c>
      <c r="D87" s="220" t="s">
        <v>156</v>
      </c>
      <c r="E87" s="221" t="s">
        <v>624</v>
      </c>
      <c r="F87" s="222" t="s">
        <v>625</v>
      </c>
      <c r="G87" s="223" t="s">
        <v>607</v>
      </c>
      <c r="H87" s="224">
        <v>1</v>
      </c>
      <c r="I87" s="225"/>
      <c r="J87" s="226">
        <f>ROUND(I87*H87,2)</f>
        <v>0</v>
      </c>
      <c r="K87" s="222" t="s">
        <v>76</v>
      </c>
      <c r="L87" s="71"/>
      <c r="M87" s="227" t="s">
        <v>76</v>
      </c>
      <c r="N87" s="228" t="s">
        <v>48</v>
      </c>
      <c r="O87" s="46"/>
      <c r="P87" s="229">
        <f>O87*H87</f>
        <v>0</v>
      </c>
      <c r="Q87" s="229">
        <v>0</v>
      </c>
      <c r="R87" s="229">
        <f>Q87*H87</f>
        <v>0</v>
      </c>
      <c r="S87" s="229">
        <v>0</v>
      </c>
      <c r="T87" s="230">
        <f>S87*H87</f>
        <v>0</v>
      </c>
      <c r="AR87" s="23" t="s">
        <v>161</v>
      </c>
      <c r="AT87" s="23" t="s">
        <v>156</v>
      </c>
      <c r="AU87" s="23" t="s">
        <v>88</v>
      </c>
      <c r="AY87" s="23" t="s">
        <v>154</v>
      </c>
      <c r="BE87" s="231">
        <f>IF(N87="základní",J87,0)</f>
        <v>0</v>
      </c>
      <c r="BF87" s="231">
        <f>IF(N87="snížená",J87,0)</f>
        <v>0</v>
      </c>
      <c r="BG87" s="231">
        <f>IF(N87="zákl. přenesená",J87,0)</f>
        <v>0</v>
      </c>
      <c r="BH87" s="231">
        <f>IF(N87="sníž. přenesená",J87,0)</f>
        <v>0</v>
      </c>
      <c r="BI87" s="231">
        <f>IF(N87="nulová",J87,0)</f>
        <v>0</v>
      </c>
      <c r="BJ87" s="23" t="s">
        <v>86</v>
      </c>
      <c r="BK87" s="231">
        <f>ROUND(I87*H87,2)</f>
        <v>0</v>
      </c>
      <c r="BL87" s="23" t="s">
        <v>161</v>
      </c>
      <c r="BM87" s="23" t="s">
        <v>626</v>
      </c>
    </row>
    <row r="88" s="1" customFormat="1">
      <c r="B88" s="45"/>
      <c r="C88" s="73"/>
      <c r="D88" s="232" t="s">
        <v>275</v>
      </c>
      <c r="E88" s="73"/>
      <c r="F88" s="233" t="s">
        <v>627</v>
      </c>
      <c r="G88" s="73"/>
      <c r="H88" s="73"/>
      <c r="I88" s="190"/>
      <c r="J88" s="73"/>
      <c r="K88" s="73"/>
      <c r="L88" s="71"/>
      <c r="M88" s="234"/>
      <c r="N88" s="46"/>
      <c r="O88" s="46"/>
      <c r="P88" s="46"/>
      <c r="Q88" s="46"/>
      <c r="R88" s="46"/>
      <c r="S88" s="46"/>
      <c r="T88" s="94"/>
      <c r="AT88" s="23" t="s">
        <v>275</v>
      </c>
      <c r="AU88" s="23" t="s">
        <v>88</v>
      </c>
    </row>
    <row r="89" s="1" customFormat="1" ht="57" customHeight="1">
      <c r="B89" s="45"/>
      <c r="C89" s="220" t="s">
        <v>201</v>
      </c>
      <c r="D89" s="220" t="s">
        <v>156</v>
      </c>
      <c r="E89" s="221" t="s">
        <v>628</v>
      </c>
      <c r="F89" s="222" t="s">
        <v>629</v>
      </c>
      <c r="G89" s="223" t="s">
        <v>607</v>
      </c>
      <c r="H89" s="224">
        <v>1</v>
      </c>
      <c r="I89" s="225"/>
      <c r="J89" s="226">
        <f>ROUND(I89*H89,2)</f>
        <v>0</v>
      </c>
      <c r="K89" s="222" t="s">
        <v>76</v>
      </c>
      <c r="L89" s="71"/>
      <c r="M89" s="227" t="s">
        <v>76</v>
      </c>
      <c r="N89" s="228" t="s">
        <v>48</v>
      </c>
      <c r="O89" s="46"/>
      <c r="P89" s="229">
        <f>O89*H89</f>
        <v>0</v>
      </c>
      <c r="Q89" s="229">
        <v>0</v>
      </c>
      <c r="R89" s="229">
        <f>Q89*H89</f>
        <v>0</v>
      </c>
      <c r="S89" s="229">
        <v>0</v>
      </c>
      <c r="T89" s="230">
        <f>S89*H89</f>
        <v>0</v>
      </c>
      <c r="AR89" s="23" t="s">
        <v>161</v>
      </c>
      <c r="AT89" s="23" t="s">
        <v>156</v>
      </c>
      <c r="AU89" s="23" t="s">
        <v>88</v>
      </c>
      <c r="AY89" s="23" t="s">
        <v>154</v>
      </c>
      <c r="BE89" s="231">
        <f>IF(N89="základní",J89,0)</f>
        <v>0</v>
      </c>
      <c r="BF89" s="231">
        <f>IF(N89="snížená",J89,0)</f>
        <v>0</v>
      </c>
      <c r="BG89" s="231">
        <f>IF(N89="zákl. přenesená",J89,0)</f>
        <v>0</v>
      </c>
      <c r="BH89" s="231">
        <f>IF(N89="sníž. přenesená",J89,0)</f>
        <v>0</v>
      </c>
      <c r="BI89" s="231">
        <f>IF(N89="nulová",J89,0)</f>
        <v>0</v>
      </c>
      <c r="BJ89" s="23" t="s">
        <v>86</v>
      </c>
      <c r="BK89" s="231">
        <f>ROUND(I89*H89,2)</f>
        <v>0</v>
      </c>
      <c r="BL89" s="23" t="s">
        <v>161</v>
      </c>
      <c r="BM89" s="23" t="s">
        <v>630</v>
      </c>
    </row>
    <row r="90" s="1" customFormat="1" ht="57" customHeight="1">
      <c r="B90" s="45"/>
      <c r="C90" s="220" t="s">
        <v>215</v>
      </c>
      <c r="D90" s="220" t="s">
        <v>156</v>
      </c>
      <c r="E90" s="221" t="s">
        <v>631</v>
      </c>
      <c r="F90" s="222" t="s">
        <v>632</v>
      </c>
      <c r="G90" s="223" t="s">
        <v>607</v>
      </c>
      <c r="H90" s="224">
        <v>1</v>
      </c>
      <c r="I90" s="225"/>
      <c r="J90" s="226">
        <f>ROUND(I90*H90,2)</f>
        <v>0</v>
      </c>
      <c r="K90" s="222" t="s">
        <v>76</v>
      </c>
      <c r="L90" s="71"/>
      <c r="M90" s="227" t="s">
        <v>76</v>
      </c>
      <c r="N90" s="228" t="s">
        <v>48</v>
      </c>
      <c r="O90" s="46"/>
      <c r="P90" s="229">
        <f>O90*H90</f>
        <v>0</v>
      </c>
      <c r="Q90" s="229">
        <v>0</v>
      </c>
      <c r="R90" s="229">
        <f>Q90*H90</f>
        <v>0</v>
      </c>
      <c r="S90" s="229">
        <v>0</v>
      </c>
      <c r="T90" s="230">
        <f>S90*H90</f>
        <v>0</v>
      </c>
      <c r="AR90" s="23" t="s">
        <v>161</v>
      </c>
      <c r="AT90" s="23" t="s">
        <v>156</v>
      </c>
      <c r="AU90" s="23" t="s">
        <v>88</v>
      </c>
      <c r="AY90" s="23" t="s">
        <v>154</v>
      </c>
      <c r="BE90" s="231">
        <f>IF(N90="základní",J90,0)</f>
        <v>0</v>
      </c>
      <c r="BF90" s="231">
        <f>IF(N90="snížená",J90,0)</f>
        <v>0</v>
      </c>
      <c r="BG90" s="231">
        <f>IF(N90="zákl. přenesená",J90,0)</f>
        <v>0</v>
      </c>
      <c r="BH90" s="231">
        <f>IF(N90="sníž. přenesená",J90,0)</f>
        <v>0</v>
      </c>
      <c r="BI90" s="231">
        <f>IF(N90="nulová",J90,0)</f>
        <v>0</v>
      </c>
      <c r="BJ90" s="23" t="s">
        <v>86</v>
      </c>
      <c r="BK90" s="231">
        <f>ROUND(I90*H90,2)</f>
        <v>0</v>
      </c>
      <c r="BL90" s="23" t="s">
        <v>161</v>
      </c>
      <c r="BM90" s="23" t="s">
        <v>633</v>
      </c>
    </row>
    <row r="91" s="1" customFormat="1" ht="34.2" customHeight="1">
      <c r="B91" s="45"/>
      <c r="C91" s="220" t="s">
        <v>220</v>
      </c>
      <c r="D91" s="220" t="s">
        <v>156</v>
      </c>
      <c r="E91" s="221" t="s">
        <v>634</v>
      </c>
      <c r="F91" s="222" t="s">
        <v>635</v>
      </c>
      <c r="G91" s="223" t="s">
        <v>607</v>
      </c>
      <c r="H91" s="224">
        <v>1</v>
      </c>
      <c r="I91" s="225"/>
      <c r="J91" s="226">
        <f>ROUND(I91*H91,2)</f>
        <v>0</v>
      </c>
      <c r="K91" s="222" t="s">
        <v>76</v>
      </c>
      <c r="L91" s="71"/>
      <c r="M91" s="227" t="s">
        <v>76</v>
      </c>
      <c r="N91" s="228" t="s">
        <v>48</v>
      </c>
      <c r="O91" s="46"/>
      <c r="P91" s="229">
        <f>O91*H91</f>
        <v>0</v>
      </c>
      <c r="Q91" s="229">
        <v>0</v>
      </c>
      <c r="R91" s="229">
        <f>Q91*H91</f>
        <v>0</v>
      </c>
      <c r="S91" s="229">
        <v>0</v>
      </c>
      <c r="T91" s="230">
        <f>S91*H91</f>
        <v>0</v>
      </c>
      <c r="AR91" s="23" t="s">
        <v>161</v>
      </c>
      <c r="AT91" s="23" t="s">
        <v>156</v>
      </c>
      <c r="AU91" s="23" t="s">
        <v>88</v>
      </c>
      <c r="AY91" s="23" t="s">
        <v>154</v>
      </c>
      <c r="BE91" s="231">
        <f>IF(N91="základní",J91,0)</f>
        <v>0</v>
      </c>
      <c r="BF91" s="231">
        <f>IF(N91="snížená",J91,0)</f>
        <v>0</v>
      </c>
      <c r="BG91" s="231">
        <f>IF(N91="zákl. přenesená",J91,0)</f>
        <v>0</v>
      </c>
      <c r="BH91" s="231">
        <f>IF(N91="sníž. přenesená",J91,0)</f>
        <v>0</v>
      </c>
      <c r="BI91" s="231">
        <f>IF(N91="nulová",J91,0)</f>
        <v>0</v>
      </c>
      <c r="BJ91" s="23" t="s">
        <v>86</v>
      </c>
      <c r="BK91" s="231">
        <f>ROUND(I91*H91,2)</f>
        <v>0</v>
      </c>
      <c r="BL91" s="23" t="s">
        <v>161</v>
      </c>
      <c r="BM91" s="23" t="s">
        <v>636</v>
      </c>
    </row>
    <row r="92" s="1" customFormat="1" ht="34.2" customHeight="1">
      <c r="B92" s="45"/>
      <c r="C92" s="220" t="s">
        <v>226</v>
      </c>
      <c r="D92" s="220" t="s">
        <v>156</v>
      </c>
      <c r="E92" s="221" t="s">
        <v>637</v>
      </c>
      <c r="F92" s="222" t="s">
        <v>638</v>
      </c>
      <c r="G92" s="223" t="s">
        <v>607</v>
      </c>
      <c r="H92" s="224">
        <v>1</v>
      </c>
      <c r="I92" s="225"/>
      <c r="J92" s="226">
        <f>ROUND(I92*H92,2)</f>
        <v>0</v>
      </c>
      <c r="K92" s="222" t="s">
        <v>76</v>
      </c>
      <c r="L92" s="71"/>
      <c r="M92" s="227" t="s">
        <v>76</v>
      </c>
      <c r="N92" s="228" t="s">
        <v>48</v>
      </c>
      <c r="O92" s="46"/>
      <c r="P92" s="229">
        <f>O92*H92</f>
        <v>0</v>
      </c>
      <c r="Q92" s="229">
        <v>0</v>
      </c>
      <c r="R92" s="229">
        <f>Q92*H92</f>
        <v>0</v>
      </c>
      <c r="S92" s="229">
        <v>0</v>
      </c>
      <c r="T92" s="230">
        <f>S92*H92</f>
        <v>0</v>
      </c>
      <c r="AR92" s="23" t="s">
        <v>161</v>
      </c>
      <c r="AT92" s="23" t="s">
        <v>156</v>
      </c>
      <c r="AU92" s="23" t="s">
        <v>88</v>
      </c>
      <c r="AY92" s="23" t="s">
        <v>154</v>
      </c>
      <c r="BE92" s="231">
        <f>IF(N92="základní",J92,0)</f>
        <v>0</v>
      </c>
      <c r="BF92" s="231">
        <f>IF(N92="snížená",J92,0)</f>
        <v>0</v>
      </c>
      <c r="BG92" s="231">
        <f>IF(N92="zákl. přenesená",J92,0)</f>
        <v>0</v>
      </c>
      <c r="BH92" s="231">
        <f>IF(N92="sníž. přenesená",J92,0)</f>
        <v>0</v>
      </c>
      <c r="BI92" s="231">
        <f>IF(N92="nulová",J92,0)</f>
        <v>0</v>
      </c>
      <c r="BJ92" s="23" t="s">
        <v>86</v>
      </c>
      <c r="BK92" s="231">
        <f>ROUND(I92*H92,2)</f>
        <v>0</v>
      </c>
      <c r="BL92" s="23" t="s">
        <v>161</v>
      </c>
      <c r="BM92" s="23" t="s">
        <v>639</v>
      </c>
    </row>
    <row r="93" s="1" customFormat="1" ht="45.6" customHeight="1">
      <c r="B93" s="45"/>
      <c r="C93" s="220" t="s">
        <v>234</v>
      </c>
      <c r="D93" s="220" t="s">
        <v>156</v>
      </c>
      <c r="E93" s="221" t="s">
        <v>640</v>
      </c>
      <c r="F93" s="222" t="s">
        <v>641</v>
      </c>
      <c r="G93" s="223" t="s">
        <v>607</v>
      </c>
      <c r="H93" s="224">
        <v>1</v>
      </c>
      <c r="I93" s="225"/>
      <c r="J93" s="226">
        <f>ROUND(I93*H93,2)</f>
        <v>0</v>
      </c>
      <c r="K93" s="222" t="s">
        <v>76</v>
      </c>
      <c r="L93" s="71"/>
      <c r="M93" s="227" t="s">
        <v>76</v>
      </c>
      <c r="N93" s="228" t="s">
        <v>48</v>
      </c>
      <c r="O93" s="46"/>
      <c r="P93" s="229">
        <f>O93*H93</f>
        <v>0</v>
      </c>
      <c r="Q93" s="229">
        <v>0</v>
      </c>
      <c r="R93" s="229">
        <f>Q93*H93</f>
        <v>0</v>
      </c>
      <c r="S93" s="229">
        <v>0</v>
      </c>
      <c r="T93" s="230">
        <f>S93*H93</f>
        <v>0</v>
      </c>
      <c r="AR93" s="23" t="s">
        <v>161</v>
      </c>
      <c r="AT93" s="23" t="s">
        <v>156</v>
      </c>
      <c r="AU93" s="23" t="s">
        <v>88</v>
      </c>
      <c r="AY93" s="23" t="s">
        <v>154</v>
      </c>
      <c r="BE93" s="231">
        <f>IF(N93="základní",J93,0)</f>
        <v>0</v>
      </c>
      <c r="BF93" s="231">
        <f>IF(N93="snížená",J93,0)</f>
        <v>0</v>
      </c>
      <c r="BG93" s="231">
        <f>IF(N93="zákl. přenesená",J93,0)</f>
        <v>0</v>
      </c>
      <c r="BH93" s="231">
        <f>IF(N93="sníž. přenesená",J93,0)</f>
        <v>0</v>
      </c>
      <c r="BI93" s="231">
        <f>IF(N93="nulová",J93,0)</f>
        <v>0</v>
      </c>
      <c r="BJ93" s="23" t="s">
        <v>86</v>
      </c>
      <c r="BK93" s="231">
        <f>ROUND(I93*H93,2)</f>
        <v>0</v>
      </c>
      <c r="BL93" s="23" t="s">
        <v>161</v>
      </c>
      <c r="BM93" s="23" t="s">
        <v>642</v>
      </c>
    </row>
    <row r="94" s="1" customFormat="1" ht="14.4" customHeight="1">
      <c r="B94" s="45"/>
      <c r="C94" s="220" t="s">
        <v>240</v>
      </c>
      <c r="D94" s="220" t="s">
        <v>156</v>
      </c>
      <c r="E94" s="221" t="s">
        <v>643</v>
      </c>
      <c r="F94" s="222" t="s">
        <v>644</v>
      </c>
      <c r="G94" s="223" t="s">
        <v>607</v>
      </c>
      <c r="H94" s="224">
        <v>1</v>
      </c>
      <c r="I94" s="225"/>
      <c r="J94" s="226">
        <f>ROUND(I94*H94,2)</f>
        <v>0</v>
      </c>
      <c r="K94" s="222" t="s">
        <v>76</v>
      </c>
      <c r="L94" s="71"/>
      <c r="M94" s="227" t="s">
        <v>76</v>
      </c>
      <c r="N94" s="228" t="s">
        <v>48</v>
      </c>
      <c r="O94" s="46"/>
      <c r="P94" s="229">
        <f>O94*H94</f>
        <v>0</v>
      </c>
      <c r="Q94" s="229">
        <v>0</v>
      </c>
      <c r="R94" s="229">
        <f>Q94*H94</f>
        <v>0</v>
      </c>
      <c r="S94" s="229">
        <v>0</v>
      </c>
      <c r="T94" s="230">
        <f>S94*H94</f>
        <v>0</v>
      </c>
      <c r="AR94" s="23" t="s">
        <v>161</v>
      </c>
      <c r="AT94" s="23" t="s">
        <v>156</v>
      </c>
      <c r="AU94" s="23" t="s">
        <v>88</v>
      </c>
      <c r="AY94" s="23" t="s">
        <v>154</v>
      </c>
      <c r="BE94" s="231">
        <f>IF(N94="základní",J94,0)</f>
        <v>0</v>
      </c>
      <c r="BF94" s="231">
        <f>IF(N94="snížená",J94,0)</f>
        <v>0</v>
      </c>
      <c r="BG94" s="231">
        <f>IF(N94="zákl. přenesená",J94,0)</f>
        <v>0</v>
      </c>
      <c r="BH94" s="231">
        <f>IF(N94="sníž. přenesená",J94,0)</f>
        <v>0</v>
      </c>
      <c r="BI94" s="231">
        <f>IF(N94="nulová",J94,0)</f>
        <v>0</v>
      </c>
      <c r="BJ94" s="23" t="s">
        <v>86</v>
      </c>
      <c r="BK94" s="231">
        <f>ROUND(I94*H94,2)</f>
        <v>0</v>
      </c>
      <c r="BL94" s="23" t="s">
        <v>161</v>
      </c>
      <c r="BM94" s="23" t="s">
        <v>645</v>
      </c>
    </row>
    <row r="95" s="1" customFormat="1" ht="57" customHeight="1">
      <c r="B95" s="45"/>
      <c r="C95" s="220" t="s">
        <v>325</v>
      </c>
      <c r="D95" s="220" t="s">
        <v>156</v>
      </c>
      <c r="E95" s="221" t="s">
        <v>646</v>
      </c>
      <c r="F95" s="222" t="s">
        <v>647</v>
      </c>
      <c r="G95" s="223" t="s">
        <v>607</v>
      </c>
      <c r="H95" s="224">
        <v>1</v>
      </c>
      <c r="I95" s="225"/>
      <c r="J95" s="226">
        <f>ROUND(I95*H95,2)</f>
        <v>0</v>
      </c>
      <c r="K95" s="222" t="s">
        <v>76</v>
      </c>
      <c r="L95" s="71"/>
      <c r="M95" s="227" t="s">
        <v>76</v>
      </c>
      <c r="N95" s="284" t="s">
        <v>48</v>
      </c>
      <c r="O95" s="271"/>
      <c r="P95" s="285">
        <f>O95*H95</f>
        <v>0</v>
      </c>
      <c r="Q95" s="285">
        <v>0</v>
      </c>
      <c r="R95" s="285">
        <f>Q95*H95</f>
        <v>0</v>
      </c>
      <c r="S95" s="285">
        <v>0</v>
      </c>
      <c r="T95" s="286">
        <f>S95*H95</f>
        <v>0</v>
      </c>
      <c r="AR95" s="23" t="s">
        <v>161</v>
      </c>
      <c r="AT95" s="23" t="s">
        <v>156</v>
      </c>
      <c r="AU95" s="23" t="s">
        <v>88</v>
      </c>
      <c r="AY95" s="23" t="s">
        <v>154</v>
      </c>
      <c r="BE95" s="231">
        <f>IF(N95="základní",J95,0)</f>
        <v>0</v>
      </c>
      <c r="BF95" s="231">
        <f>IF(N95="snížená",J95,0)</f>
        <v>0</v>
      </c>
      <c r="BG95" s="231">
        <f>IF(N95="zákl. přenesená",J95,0)</f>
        <v>0</v>
      </c>
      <c r="BH95" s="231">
        <f>IF(N95="sníž. přenesená",J95,0)</f>
        <v>0</v>
      </c>
      <c r="BI95" s="231">
        <f>IF(N95="nulová",J95,0)</f>
        <v>0</v>
      </c>
      <c r="BJ95" s="23" t="s">
        <v>86</v>
      </c>
      <c r="BK95" s="231">
        <f>ROUND(I95*H95,2)</f>
        <v>0</v>
      </c>
      <c r="BL95" s="23" t="s">
        <v>161</v>
      </c>
      <c r="BM95" s="23" t="s">
        <v>648</v>
      </c>
    </row>
    <row r="96" s="1" customFormat="1" ht="6.96" customHeight="1">
      <c r="B96" s="66"/>
      <c r="C96" s="67"/>
      <c r="D96" s="67"/>
      <c r="E96" s="67"/>
      <c r="F96" s="67"/>
      <c r="G96" s="67"/>
      <c r="H96" s="67"/>
      <c r="I96" s="165"/>
      <c r="J96" s="67"/>
      <c r="K96" s="67"/>
      <c r="L96" s="71"/>
    </row>
  </sheetData>
  <sheetProtection sheet="1" autoFilter="0" formatColumns="0" formatRows="0" objects="1" scenarios="1" spinCount="100000" saltValue="DLLrfcHi9S2QfqChYkUpE+ub06n+Bqw72NitJx5UCKmdXzcjTWrbdiZd88Jwk3GUMPsct3GtbzfKU6Pgb4NKsg==" hashValue="DxC86+9O1BFs03kvh7d3IDQbhpBUd7JRIgCfwPkvofUEnTFwzH8xWsvR2ZGcpRiqtdmyfgopRo07ESo46r+RMg==" algorithmName="SHA-512" password="CC35"/>
  <autoFilter ref="C77:K95"/>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287" customWidth="1"/>
    <col min="2" max="2" width="1.664063" style="287" customWidth="1"/>
    <col min="3" max="4" width="5" style="287" customWidth="1"/>
    <col min="5" max="5" width="11.71" style="287" customWidth="1"/>
    <col min="6" max="6" width="9.14" style="287" customWidth="1"/>
    <col min="7" max="7" width="5" style="287" customWidth="1"/>
    <col min="8" max="8" width="77.86" style="287" customWidth="1"/>
    <col min="9" max="10" width="20" style="287" customWidth="1"/>
    <col min="11" max="11" width="1.664063" style="287" customWidth="1"/>
  </cols>
  <sheetData>
    <row r="1" ht="37.5" customHeight="1"/>
    <row r="2" ht="7.5" customHeight="1">
      <c r="B2" s="288"/>
      <c r="C2" s="289"/>
      <c r="D2" s="289"/>
      <c r="E2" s="289"/>
      <c r="F2" s="289"/>
      <c r="G2" s="289"/>
      <c r="H2" s="289"/>
      <c r="I2" s="289"/>
      <c r="J2" s="289"/>
      <c r="K2" s="290"/>
    </row>
    <row r="3" s="14" customFormat="1" ht="45" customHeight="1">
      <c r="B3" s="291"/>
      <c r="C3" s="292" t="s">
        <v>649</v>
      </c>
      <c r="D3" s="292"/>
      <c r="E3" s="292"/>
      <c r="F3" s="292"/>
      <c r="G3" s="292"/>
      <c r="H3" s="292"/>
      <c r="I3" s="292"/>
      <c r="J3" s="292"/>
      <c r="K3" s="293"/>
    </row>
    <row r="4" ht="25.5" customHeight="1">
      <c r="B4" s="294"/>
      <c r="C4" s="295" t="s">
        <v>650</v>
      </c>
      <c r="D4" s="295"/>
      <c r="E4" s="295"/>
      <c r="F4" s="295"/>
      <c r="G4" s="295"/>
      <c r="H4" s="295"/>
      <c r="I4" s="295"/>
      <c r="J4" s="295"/>
      <c r="K4" s="296"/>
    </row>
    <row r="5" ht="5.25" customHeight="1">
      <c r="B5" s="294"/>
      <c r="C5" s="297"/>
      <c r="D5" s="297"/>
      <c r="E5" s="297"/>
      <c r="F5" s="297"/>
      <c r="G5" s="297"/>
      <c r="H5" s="297"/>
      <c r="I5" s="297"/>
      <c r="J5" s="297"/>
      <c r="K5" s="296"/>
    </row>
    <row r="6" ht="15" customHeight="1">
      <c r="B6" s="294"/>
      <c r="C6" s="298" t="s">
        <v>651</v>
      </c>
      <c r="D6" s="298"/>
      <c r="E6" s="298"/>
      <c r="F6" s="298"/>
      <c r="G6" s="298"/>
      <c r="H6" s="298"/>
      <c r="I6" s="298"/>
      <c r="J6" s="298"/>
      <c r="K6" s="296"/>
    </row>
    <row r="7" ht="15" customHeight="1">
      <c r="B7" s="299"/>
      <c r="C7" s="298" t="s">
        <v>652</v>
      </c>
      <c r="D7" s="298"/>
      <c r="E7" s="298"/>
      <c r="F7" s="298"/>
      <c r="G7" s="298"/>
      <c r="H7" s="298"/>
      <c r="I7" s="298"/>
      <c r="J7" s="298"/>
      <c r="K7" s="296"/>
    </row>
    <row r="8" ht="12.75" customHeight="1">
      <c r="B8" s="299"/>
      <c r="C8" s="298"/>
      <c r="D8" s="298"/>
      <c r="E8" s="298"/>
      <c r="F8" s="298"/>
      <c r="G8" s="298"/>
      <c r="H8" s="298"/>
      <c r="I8" s="298"/>
      <c r="J8" s="298"/>
      <c r="K8" s="296"/>
    </row>
    <row r="9" ht="15" customHeight="1">
      <c r="B9" s="299"/>
      <c r="C9" s="298" t="s">
        <v>653</v>
      </c>
      <c r="D9" s="298"/>
      <c r="E9" s="298"/>
      <c r="F9" s="298"/>
      <c r="G9" s="298"/>
      <c r="H9" s="298"/>
      <c r="I9" s="298"/>
      <c r="J9" s="298"/>
      <c r="K9" s="296"/>
    </row>
    <row r="10" ht="15" customHeight="1">
      <c r="B10" s="299"/>
      <c r="C10" s="298"/>
      <c r="D10" s="298" t="s">
        <v>654</v>
      </c>
      <c r="E10" s="298"/>
      <c r="F10" s="298"/>
      <c r="G10" s="298"/>
      <c r="H10" s="298"/>
      <c r="I10" s="298"/>
      <c r="J10" s="298"/>
      <c r="K10" s="296"/>
    </row>
    <row r="11" ht="15" customHeight="1">
      <c r="B11" s="299"/>
      <c r="C11" s="300"/>
      <c r="D11" s="298" t="s">
        <v>655</v>
      </c>
      <c r="E11" s="298"/>
      <c r="F11" s="298"/>
      <c r="G11" s="298"/>
      <c r="H11" s="298"/>
      <c r="I11" s="298"/>
      <c r="J11" s="298"/>
      <c r="K11" s="296"/>
    </row>
    <row r="12" ht="12.75" customHeight="1">
      <c r="B12" s="299"/>
      <c r="C12" s="300"/>
      <c r="D12" s="300"/>
      <c r="E12" s="300"/>
      <c r="F12" s="300"/>
      <c r="G12" s="300"/>
      <c r="H12" s="300"/>
      <c r="I12" s="300"/>
      <c r="J12" s="300"/>
      <c r="K12" s="296"/>
    </row>
    <row r="13" ht="15" customHeight="1">
      <c r="B13" s="299"/>
      <c r="C13" s="300"/>
      <c r="D13" s="298" t="s">
        <v>656</v>
      </c>
      <c r="E13" s="298"/>
      <c r="F13" s="298"/>
      <c r="G13" s="298"/>
      <c r="H13" s="298"/>
      <c r="I13" s="298"/>
      <c r="J13" s="298"/>
      <c r="K13" s="296"/>
    </row>
    <row r="14" ht="15" customHeight="1">
      <c r="B14" s="299"/>
      <c r="C14" s="300"/>
      <c r="D14" s="298" t="s">
        <v>657</v>
      </c>
      <c r="E14" s="298"/>
      <c r="F14" s="298"/>
      <c r="G14" s="298"/>
      <c r="H14" s="298"/>
      <c r="I14" s="298"/>
      <c r="J14" s="298"/>
      <c r="K14" s="296"/>
    </row>
    <row r="15" ht="15" customHeight="1">
      <c r="B15" s="299"/>
      <c r="C15" s="300"/>
      <c r="D15" s="298" t="s">
        <v>658</v>
      </c>
      <c r="E15" s="298"/>
      <c r="F15" s="298"/>
      <c r="G15" s="298"/>
      <c r="H15" s="298"/>
      <c r="I15" s="298"/>
      <c r="J15" s="298"/>
      <c r="K15" s="296"/>
    </row>
    <row r="16" ht="15" customHeight="1">
      <c r="B16" s="299"/>
      <c r="C16" s="300"/>
      <c r="D16" s="300"/>
      <c r="E16" s="301" t="s">
        <v>85</v>
      </c>
      <c r="F16" s="298" t="s">
        <v>659</v>
      </c>
      <c r="G16" s="298"/>
      <c r="H16" s="298"/>
      <c r="I16" s="298"/>
      <c r="J16" s="298"/>
      <c r="K16" s="296"/>
    </row>
    <row r="17" ht="15" customHeight="1">
      <c r="B17" s="299"/>
      <c r="C17" s="300"/>
      <c r="D17" s="300"/>
      <c r="E17" s="301" t="s">
        <v>660</v>
      </c>
      <c r="F17" s="298" t="s">
        <v>661</v>
      </c>
      <c r="G17" s="298"/>
      <c r="H17" s="298"/>
      <c r="I17" s="298"/>
      <c r="J17" s="298"/>
      <c r="K17" s="296"/>
    </row>
    <row r="18" ht="15" customHeight="1">
      <c r="B18" s="299"/>
      <c r="C18" s="300"/>
      <c r="D18" s="300"/>
      <c r="E18" s="301" t="s">
        <v>662</v>
      </c>
      <c r="F18" s="298" t="s">
        <v>663</v>
      </c>
      <c r="G18" s="298"/>
      <c r="H18" s="298"/>
      <c r="I18" s="298"/>
      <c r="J18" s="298"/>
      <c r="K18" s="296"/>
    </row>
    <row r="19" ht="15" customHeight="1">
      <c r="B19" s="299"/>
      <c r="C19" s="300"/>
      <c r="D19" s="300"/>
      <c r="E19" s="301" t="s">
        <v>116</v>
      </c>
      <c r="F19" s="298" t="s">
        <v>117</v>
      </c>
      <c r="G19" s="298"/>
      <c r="H19" s="298"/>
      <c r="I19" s="298"/>
      <c r="J19" s="298"/>
      <c r="K19" s="296"/>
    </row>
    <row r="20" ht="15" customHeight="1">
      <c r="B20" s="299"/>
      <c r="C20" s="300"/>
      <c r="D20" s="300"/>
      <c r="E20" s="301" t="s">
        <v>664</v>
      </c>
      <c r="F20" s="298" t="s">
        <v>665</v>
      </c>
      <c r="G20" s="298"/>
      <c r="H20" s="298"/>
      <c r="I20" s="298"/>
      <c r="J20" s="298"/>
      <c r="K20" s="296"/>
    </row>
    <row r="21" ht="15" customHeight="1">
      <c r="B21" s="299"/>
      <c r="C21" s="300"/>
      <c r="D21" s="300"/>
      <c r="E21" s="301" t="s">
        <v>666</v>
      </c>
      <c r="F21" s="298" t="s">
        <v>667</v>
      </c>
      <c r="G21" s="298"/>
      <c r="H21" s="298"/>
      <c r="I21" s="298"/>
      <c r="J21" s="298"/>
      <c r="K21" s="296"/>
    </row>
    <row r="22" ht="12.75" customHeight="1">
      <c r="B22" s="299"/>
      <c r="C22" s="300"/>
      <c r="D22" s="300"/>
      <c r="E22" s="300"/>
      <c r="F22" s="300"/>
      <c r="G22" s="300"/>
      <c r="H22" s="300"/>
      <c r="I22" s="300"/>
      <c r="J22" s="300"/>
      <c r="K22" s="296"/>
    </row>
    <row r="23" ht="15" customHeight="1">
      <c r="B23" s="299"/>
      <c r="C23" s="298" t="s">
        <v>668</v>
      </c>
      <c r="D23" s="298"/>
      <c r="E23" s="298"/>
      <c r="F23" s="298"/>
      <c r="G23" s="298"/>
      <c r="H23" s="298"/>
      <c r="I23" s="298"/>
      <c r="J23" s="298"/>
      <c r="K23" s="296"/>
    </row>
    <row r="24" ht="15" customHeight="1">
      <c r="B24" s="299"/>
      <c r="C24" s="298" t="s">
        <v>669</v>
      </c>
      <c r="D24" s="298"/>
      <c r="E24" s="298"/>
      <c r="F24" s="298"/>
      <c r="G24" s="298"/>
      <c r="H24" s="298"/>
      <c r="I24" s="298"/>
      <c r="J24" s="298"/>
      <c r="K24" s="296"/>
    </row>
    <row r="25" ht="15" customHeight="1">
      <c r="B25" s="299"/>
      <c r="C25" s="298"/>
      <c r="D25" s="298" t="s">
        <v>670</v>
      </c>
      <c r="E25" s="298"/>
      <c r="F25" s="298"/>
      <c r="G25" s="298"/>
      <c r="H25" s="298"/>
      <c r="I25" s="298"/>
      <c r="J25" s="298"/>
      <c r="K25" s="296"/>
    </row>
    <row r="26" ht="15" customHeight="1">
      <c r="B26" s="299"/>
      <c r="C26" s="300"/>
      <c r="D26" s="298" t="s">
        <v>671</v>
      </c>
      <c r="E26" s="298"/>
      <c r="F26" s="298"/>
      <c r="G26" s="298"/>
      <c r="H26" s="298"/>
      <c r="I26" s="298"/>
      <c r="J26" s="298"/>
      <c r="K26" s="296"/>
    </row>
    <row r="27" ht="12.75" customHeight="1">
      <c r="B27" s="299"/>
      <c r="C27" s="300"/>
      <c r="D27" s="300"/>
      <c r="E27" s="300"/>
      <c r="F27" s="300"/>
      <c r="G27" s="300"/>
      <c r="H27" s="300"/>
      <c r="I27" s="300"/>
      <c r="J27" s="300"/>
      <c r="K27" s="296"/>
    </row>
    <row r="28" ht="15" customHeight="1">
      <c r="B28" s="299"/>
      <c r="C28" s="300"/>
      <c r="D28" s="298" t="s">
        <v>672</v>
      </c>
      <c r="E28" s="298"/>
      <c r="F28" s="298"/>
      <c r="G28" s="298"/>
      <c r="H28" s="298"/>
      <c r="I28" s="298"/>
      <c r="J28" s="298"/>
      <c r="K28" s="296"/>
    </row>
    <row r="29" ht="15" customHeight="1">
      <c r="B29" s="299"/>
      <c r="C29" s="300"/>
      <c r="D29" s="298" t="s">
        <v>673</v>
      </c>
      <c r="E29" s="298"/>
      <c r="F29" s="298"/>
      <c r="G29" s="298"/>
      <c r="H29" s="298"/>
      <c r="I29" s="298"/>
      <c r="J29" s="298"/>
      <c r="K29" s="296"/>
    </row>
    <row r="30" ht="12.75" customHeight="1">
      <c r="B30" s="299"/>
      <c r="C30" s="300"/>
      <c r="D30" s="300"/>
      <c r="E30" s="300"/>
      <c r="F30" s="300"/>
      <c r="G30" s="300"/>
      <c r="H30" s="300"/>
      <c r="I30" s="300"/>
      <c r="J30" s="300"/>
      <c r="K30" s="296"/>
    </row>
    <row r="31" ht="15" customHeight="1">
      <c r="B31" s="299"/>
      <c r="C31" s="300"/>
      <c r="D31" s="298" t="s">
        <v>674</v>
      </c>
      <c r="E31" s="298"/>
      <c r="F31" s="298"/>
      <c r="G31" s="298"/>
      <c r="H31" s="298"/>
      <c r="I31" s="298"/>
      <c r="J31" s="298"/>
      <c r="K31" s="296"/>
    </row>
    <row r="32" ht="15" customHeight="1">
      <c r="B32" s="299"/>
      <c r="C32" s="300"/>
      <c r="D32" s="298" t="s">
        <v>675</v>
      </c>
      <c r="E32" s="298"/>
      <c r="F32" s="298"/>
      <c r="G32" s="298"/>
      <c r="H32" s="298"/>
      <c r="I32" s="298"/>
      <c r="J32" s="298"/>
      <c r="K32" s="296"/>
    </row>
    <row r="33" ht="15" customHeight="1">
      <c r="B33" s="299"/>
      <c r="C33" s="300"/>
      <c r="D33" s="298" t="s">
        <v>676</v>
      </c>
      <c r="E33" s="298"/>
      <c r="F33" s="298"/>
      <c r="G33" s="298"/>
      <c r="H33" s="298"/>
      <c r="I33" s="298"/>
      <c r="J33" s="298"/>
      <c r="K33" s="296"/>
    </row>
    <row r="34" ht="15" customHeight="1">
      <c r="B34" s="299"/>
      <c r="C34" s="300"/>
      <c r="D34" s="298"/>
      <c r="E34" s="302" t="s">
        <v>139</v>
      </c>
      <c r="F34" s="298"/>
      <c r="G34" s="298" t="s">
        <v>677</v>
      </c>
      <c r="H34" s="298"/>
      <c r="I34" s="298"/>
      <c r="J34" s="298"/>
      <c r="K34" s="296"/>
    </row>
    <row r="35" ht="30.75" customHeight="1">
      <c r="B35" s="299"/>
      <c r="C35" s="300"/>
      <c r="D35" s="298"/>
      <c r="E35" s="302" t="s">
        <v>678</v>
      </c>
      <c r="F35" s="298"/>
      <c r="G35" s="298" t="s">
        <v>679</v>
      </c>
      <c r="H35" s="298"/>
      <c r="I35" s="298"/>
      <c r="J35" s="298"/>
      <c r="K35" s="296"/>
    </row>
    <row r="36" ht="15" customHeight="1">
      <c r="B36" s="299"/>
      <c r="C36" s="300"/>
      <c r="D36" s="298"/>
      <c r="E36" s="302" t="s">
        <v>58</v>
      </c>
      <c r="F36" s="298"/>
      <c r="G36" s="298" t="s">
        <v>680</v>
      </c>
      <c r="H36" s="298"/>
      <c r="I36" s="298"/>
      <c r="J36" s="298"/>
      <c r="K36" s="296"/>
    </row>
    <row r="37" ht="15" customHeight="1">
      <c r="B37" s="299"/>
      <c r="C37" s="300"/>
      <c r="D37" s="298"/>
      <c r="E37" s="302" t="s">
        <v>140</v>
      </c>
      <c r="F37" s="298"/>
      <c r="G37" s="298" t="s">
        <v>681</v>
      </c>
      <c r="H37" s="298"/>
      <c r="I37" s="298"/>
      <c r="J37" s="298"/>
      <c r="K37" s="296"/>
    </row>
    <row r="38" ht="15" customHeight="1">
      <c r="B38" s="299"/>
      <c r="C38" s="300"/>
      <c r="D38" s="298"/>
      <c r="E38" s="302" t="s">
        <v>141</v>
      </c>
      <c r="F38" s="298"/>
      <c r="G38" s="298" t="s">
        <v>682</v>
      </c>
      <c r="H38" s="298"/>
      <c r="I38" s="298"/>
      <c r="J38" s="298"/>
      <c r="K38" s="296"/>
    </row>
    <row r="39" ht="15" customHeight="1">
      <c r="B39" s="299"/>
      <c r="C39" s="300"/>
      <c r="D39" s="298"/>
      <c r="E39" s="302" t="s">
        <v>142</v>
      </c>
      <c r="F39" s="298"/>
      <c r="G39" s="298" t="s">
        <v>683</v>
      </c>
      <c r="H39" s="298"/>
      <c r="I39" s="298"/>
      <c r="J39" s="298"/>
      <c r="K39" s="296"/>
    </row>
    <row r="40" ht="15" customHeight="1">
      <c r="B40" s="299"/>
      <c r="C40" s="300"/>
      <c r="D40" s="298"/>
      <c r="E40" s="302" t="s">
        <v>684</v>
      </c>
      <c r="F40" s="298"/>
      <c r="G40" s="298" t="s">
        <v>685</v>
      </c>
      <c r="H40" s="298"/>
      <c r="I40" s="298"/>
      <c r="J40" s="298"/>
      <c r="K40" s="296"/>
    </row>
    <row r="41" ht="15" customHeight="1">
      <c r="B41" s="299"/>
      <c r="C41" s="300"/>
      <c r="D41" s="298"/>
      <c r="E41" s="302"/>
      <c r="F41" s="298"/>
      <c r="G41" s="298" t="s">
        <v>686</v>
      </c>
      <c r="H41" s="298"/>
      <c r="I41" s="298"/>
      <c r="J41" s="298"/>
      <c r="K41" s="296"/>
    </row>
    <row r="42" ht="15" customHeight="1">
      <c r="B42" s="299"/>
      <c r="C42" s="300"/>
      <c r="D42" s="298"/>
      <c r="E42" s="302" t="s">
        <v>687</v>
      </c>
      <c r="F42" s="298"/>
      <c r="G42" s="298" t="s">
        <v>688</v>
      </c>
      <c r="H42" s="298"/>
      <c r="I42" s="298"/>
      <c r="J42" s="298"/>
      <c r="K42" s="296"/>
    </row>
    <row r="43" ht="15" customHeight="1">
      <c r="B43" s="299"/>
      <c r="C43" s="300"/>
      <c r="D43" s="298"/>
      <c r="E43" s="302" t="s">
        <v>144</v>
      </c>
      <c r="F43" s="298"/>
      <c r="G43" s="298" t="s">
        <v>689</v>
      </c>
      <c r="H43" s="298"/>
      <c r="I43" s="298"/>
      <c r="J43" s="298"/>
      <c r="K43" s="296"/>
    </row>
    <row r="44" ht="12.75" customHeight="1">
      <c r="B44" s="299"/>
      <c r="C44" s="300"/>
      <c r="D44" s="298"/>
      <c r="E44" s="298"/>
      <c r="F44" s="298"/>
      <c r="G44" s="298"/>
      <c r="H44" s="298"/>
      <c r="I44" s="298"/>
      <c r="J44" s="298"/>
      <c r="K44" s="296"/>
    </row>
    <row r="45" ht="15" customHeight="1">
      <c r="B45" s="299"/>
      <c r="C45" s="300"/>
      <c r="D45" s="298" t="s">
        <v>690</v>
      </c>
      <c r="E45" s="298"/>
      <c r="F45" s="298"/>
      <c r="G45" s="298"/>
      <c r="H45" s="298"/>
      <c r="I45" s="298"/>
      <c r="J45" s="298"/>
      <c r="K45" s="296"/>
    </row>
    <row r="46" ht="15" customHeight="1">
      <c r="B46" s="299"/>
      <c r="C46" s="300"/>
      <c r="D46" s="300"/>
      <c r="E46" s="298" t="s">
        <v>691</v>
      </c>
      <c r="F46" s="298"/>
      <c r="G46" s="298"/>
      <c r="H46" s="298"/>
      <c r="I46" s="298"/>
      <c r="J46" s="298"/>
      <c r="K46" s="296"/>
    </row>
    <row r="47" ht="15" customHeight="1">
      <c r="B47" s="299"/>
      <c r="C47" s="300"/>
      <c r="D47" s="300"/>
      <c r="E47" s="298" t="s">
        <v>692</v>
      </c>
      <c r="F47" s="298"/>
      <c r="G47" s="298"/>
      <c r="H47" s="298"/>
      <c r="I47" s="298"/>
      <c r="J47" s="298"/>
      <c r="K47" s="296"/>
    </row>
    <row r="48" ht="15" customHeight="1">
      <c r="B48" s="299"/>
      <c r="C48" s="300"/>
      <c r="D48" s="300"/>
      <c r="E48" s="298" t="s">
        <v>693</v>
      </c>
      <c r="F48" s="298"/>
      <c r="G48" s="298"/>
      <c r="H48" s="298"/>
      <c r="I48" s="298"/>
      <c r="J48" s="298"/>
      <c r="K48" s="296"/>
    </row>
    <row r="49" ht="15" customHeight="1">
      <c r="B49" s="299"/>
      <c r="C49" s="300"/>
      <c r="D49" s="298" t="s">
        <v>694</v>
      </c>
      <c r="E49" s="298"/>
      <c r="F49" s="298"/>
      <c r="G49" s="298"/>
      <c r="H49" s="298"/>
      <c r="I49" s="298"/>
      <c r="J49" s="298"/>
      <c r="K49" s="296"/>
    </row>
    <row r="50" ht="25.5" customHeight="1">
      <c r="B50" s="294"/>
      <c r="C50" s="295" t="s">
        <v>695</v>
      </c>
      <c r="D50" s="295"/>
      <c r="E50" s="295"/>
      <c r="F50" s="295"/>
      <c r="G50" s="295"/>
      <c r="H50" s="295"/>
      <c r="I50" s="295"/>
      <c r="J50" s="295"/>
      <c r="K50" s="296"/>
    </row>
    <row r="51" ht="5.25" customHeight="1">
      <c r="B51" s="294"/>
      <c r="C51" s="297"/>
      <c r="D51" s="297"/>
      <c r="E51" s="297"/>
      <c r="F51" s="297"/>
      <c r="G51" s="297"/>
      <c r="H51" s="297"/>
      <c r="I51" s="297"/>
      <c r="J51" s="297"/>
      <c r="K51" s="296"/>
    </row>
    <row r="52" ht="15" customHeight="1">
      <c r="B52" s="294"/>
      <c r="C52" s="298" t="s">
        <v>696</v>
      </c>
      <c r="D52" s="298"/>
      <c r="E52" s="298"/>
      <c r="F52" s="298"/>
      <c r="G52" s="298"/>
      <c r="H52" s="298"/>
      <c r="I52" s="298"/>
      <c r="J52" s="298"/>
      <c r="K52" s="296"/>
    </row>
    <row r="53" ht="15" customHeight="1">
      <c r="B53" s="294"/>
      <c r="C53" s="298" t="s">
        <v>697</v>
      </c>
      <c r="D53" s="298"/>
      <c r="E53" s="298"/>
      <c r="F53" s="298"/>
      <c r="G53" s="298"/>
      <c r="H53" s="298"/>
      <c r="I53" s="298"/>
      <c r="J53" s="298"/>
      <c r="K53" s="296"/>
    </row>
    <row r="54" ht="12.75" customHeight="1">
      <c r="B54" s="294"/>
      <c r="C54" s="298"/>
      <c r="D54" s="298"/>
      <c r="E54" s="298"/>
      <c r="F54" s="298"/>
      <c r="G54" s="298"/>
      <c r="H54" s="298"/>
      <c r="I54" s="298"/>
      <c r="J54" s="298"/>
      <c r="K54" s="296"/>
    </row>
    <row r="55" ht="15" customHeight="1">
      <c r="B55" s="294"/>
      <c r="C55" s="298" t="s">
        <v>698</v>
      </c>
      <c r="D55" s="298"/>
      <c r="E55" s="298"/>
      <c r="F55" s="298"/>
      <c r="G55" s="298"/>
      <c r="H55" s="298"/>
      <c r="I55" s="298"/>
      <c r="J55" s="298"/>
      <c r="K55" s="296"/>
    </row>
    <row r="56" ht="15" customHeight="1">
      <c r="B56" s="294"/>
      <c r="C56" s="300"/>
      <c r="D56" s="298" t="s">
        <v>699</v>
      </c>
      <c r="E56" s="298"/>
      <c r="F56" s="298"/>
      <c r="G56" s="298"/>
      <c r="H56" s="298"/>
      <c r="I56" s="298"/>
      <c r="J56" s="298"/>
      <c r="K56" s="296"/>
    </row>
    <row r="57" ht="15" customHeight="1">
      <c r="B57" s="294"/>
      <c r="C57" s="300"/>
      <c r="D57" s="298" t="s">
        <v>700</v>
      </c>
      <c r="E57" s="298"/>
      <c r="F57" s="298"/>
      <c r="G57" s="298"/>
      <c r="H57" s="298"/>
      <c r="I57" s="298"/>
      <c r="J57" s="298"/>
      <c r="K57" s="296"/>
    </row>
    <row r="58" ht="15" customHeight="1">
      <c r="B58" s="294"/>
      <c r="C58" s="300"/>
      <c r="D58" s="298" t="s">
        <v>701</v>
      </c>
      <c r="E58" s="298"/>
      <c r="F58" s="298"/>
      <c r="G58" s="298"/>
      <c r="H58" s="298"/>
      <c r="I58" s="298"/>
      <c r="J58" s="298"/>
      <c r="K58" s="296"/>
    </row>
    <row r="59" ht="15" customHeight="1">
      <c r="B59" s="294"/>
      <c r="C59" s="300"/>
      <c r="D59" s="298" t="s">
        <v>702</v>
      </c>
      <c r="E59" s="298"/>
      <c r="F59" s="298"/>
      <c r="G59" s="298"/>
      <c r="H59" s="298"/>
      <c r="I59" s="298"/>
      <c r="J59" s="298"/>
      <c r="K59" s="296"/>
    </row>
    <row r="60" ht="15" customHeight="1">
      <c r="B60" s="294"/>
      <c r="C60" s="300"/>
      <c r="D60" s="303" t="s">
        <v>703</v>
      </c>
      <c r="E60" s="303"/>
      <c r="F60" s="303"/>
      <c r="G60" s="303"/>
      <c r="H60" s="303"/>
      <c r="I60" s="303"/>
      <c r="J60" s="303"/>
      <c r="K60" s="296"/>
    </row>
    <row r="61" ht="15" customHeight="1">
      <c r="B61" s="294"/>
      <c r="C61" s="300"/>
      <c r="D61" s="298" t="s">
        <v>704</v>
      </c>
      <c r="E61" s="298"/>
      <c r="F61" s="298"/>
      <c r="G61" s="298"/>
      <c r="H61" s="298"/>
      <c r="I61" s="298"/>
      <c r="J61" s="298"/>
      <c r="K61" s="296"/>
    </row>
    <row r="62" ht="12.75" customHeight="1">
      <c r="B62" s="294"/>
      <c r="C62" s="300"/>
      <c r="D62" s="300"/>
      <c r="E62" s="304"/>
      <c r="F62" s="300"/>
      <c r="G62" s="300"/>
      <c r="H62" s="300"/>
      <c r="I62" s="300"/>
      <c r="J62" s="300"/>
      <c r="K62" s="296"/>
    </row>
    <row r="63" ht="15" customHeight="1">
      <c r="B63" s="294"/>
      <c r="C63" s="300"/>
      <c r="D63" s="298" t="s">
        <v>705</v>
      </c>
      <c r="E63" s="298"/>
      <c r="F63" s="298"/>
      <c r="G63" s="298"/>
      <c r="H63" s="298"/>
      <c r="I63" s="298"/>
      <c r="J63" s="298"/>
      <c r="K63" s="296"/>
    </row>
    <row r="64" ht="15" customHeight="1">
      <c r="B64" s="294"/>
      <c r="C64" s="300"/>
      <c r="D64" s="303" t="s">
        <v>706</v>
      </c>
      <c r="E64" s="303"/>
      <c r="F64" s="303"/>
      <c r="G64" s="303"/>
      <c r="H64" s="303"/>
      <c r="I64" s="303"/>
      <c r="J64" s="303"/>
      <c r="K64" s="296"/>
    </row>
    <row r="65" ht="15" customHeight="1">
      <c r="B65" s="294"/>
      <c r="C65" s="300"/>
      <c r="D65" s="298" t="s">
        <v>707</v>
      </c>
      <c r="E65" s="298"/>
      <c r="F65" s="298"/>
      <c r="G65" s="298"/>
      <c r="H65" s="298"/>
      <c r="I65" s="298"/>
      <c r="J65" s="298"/>
      <c r="K65" s="296"/>
    </row>
    <row r="66" ht="15" customHeight="1">
      <c r="B66" s="294"/>
      <c r="C66" s="300"/>
      <c r="D66" s="298" t="s">
        <v>708</v>
      </c>
      <c r="E66" s="298"/>
      <c r="F66" s="298"/>
      <c r="G66" s="298"/>
      <c r="H66" s="298"/>
      <c r="I66" s="298"/>
      <c r="J66" s="298"/>
      <c r="K66" s="296"/>
    </row>
    <row r="67" ht="15" customHeight="1">
      <c r="B67" s="294"/>
      <c r="C67" s="300"/>
      <c r="D67" s="298" t="s">
        <v>709</v>
      </c>
      <c r="E67" s="298"/>
      <c r="F67" s="298"/>
      <c r="G67" s="298"/>
      <c r="H67" s="298"/>
      <c r="I67" s="298"/>
      <c r="J67" s="298"/>
      <c r="K67" s="296"/>
    </row>
    <row r="68" ht="15" customHeight="1">
      <c r="B68" s="294"/>
      <c r="C68" s="300"/>
      <c r="D68" s="298" t="s">
        <v>710</v>
      </c>
      <c r="E68" s="298"/>
      <c r="F68" s="298"/>
      <c r="G68" s="298"/>
      <c r="H68" s="298"/>
      <c r="I68" s="298"/>
      <c r="J68" s="298"/>
      <c r="K68" s="296"/>
    </row>
    <row r="69" ht="12.75" customHeight="1">
      <c r="B69" s="305"/>
      <c r="C69" s="306"/>
      <c r="D69" s="306"/>
      <c r="E69" s="306"/>
      <c r="F69" s="306"/>
      <c r="G69" s="306"/>
      <c r="H69" s="306"/>
      <c r="I69" s="306"/>
      <c r="J69" s="306"/>
      <c r="K69" s="307"/>
    </row>
    <row r="70" ht="18.75" customHeight="1">
      <c r="B70" s="308"/>
      <c r="C70" s="308"/>
      <c r="D70" s="308"/>
      <c r="E70" s="308"/>
      <c r="F70" s="308"/>
      <c r="G70" s="308"/>
      <c r="H70" s="308"/>
      <c r="I70" s="308"/>
      <c r="J70" s="308"/>
      <c r="K70" s="309"/>
    </row>
    <row r="71" ht="18.75" customHeight="1">
      <c r="B71" s="309"/>
      <c r="C71" s="309"/>
      <c r="D71" s="309"/>
      <c r="E71" s="309"/>
      <c r="F71" s="309"/>
      <c r="G71" s="309"/>
      <c r="H71" s="309"/>
      <c r="I71" s="309"/>
      <c r="J71" s="309"/>
      <c r="K71" s="309"/>
    </row>
    <row r="72" ht="7.5" customHeight="1">
      <c r="B72" s="310"/>
      <c r="C72" s="311"/>
      <c r="D72" s="311"/>
      <c r="E72" s="311"/>
      <c r="F72" s="311"/>
      <c r="G72" s="311"/>
      <c r="H72" s="311"/>
      <c r="I72" s="311"/>
      <c r="J72" s="311"/>
      <c r="K72" s="312"/>
    </row>
    <row r="73" ht="45" customHeight="1">
      <c r="B73" s="313"/>
      <c r="C73" s="314" t="s">
        <v>123</v>
      </c>
      <c r="D73" s="314"/>
      <c r="E73" s="314"/>
      <c r="F73" s="314"/>
      <c r="G73" s="314"/>
      <c r="H73" s="314"/>
      <c r="I73" s="314"/>
      <c r="J73" s="314"/>
      <c r="K73" s="315"/>
    </row>
    <row r="74" ht="17.25" customHeight="1">
      <c r="B74" s="313"/>
      <c r="C74" s="316" t="s">
        <v>711</v>
      </c>
      <c r="D74" s="316"/>
      <c r="E74" s="316"/>
      <c r="F74" s="316" t="s">
        <v>712</v>
      </c>
      <c r="G74" s="317"/>
      <c r="H74" s="316" t="s">
        <v>140</v>
      </c>
      <c r="I74" s="316" t="s">
        <v>62</v>
      </c>
      <c r="J74" s="316" t="s">
        <v>713</v>
      </c>
      <c r="K74" s="315"/>
    </row>
    <row r="75" ht="17.25" customHeight="1">
      <c r="B75" s="313"/>
      <c r="C75" s="318" t="s">
        <v>714</v>
      </c>
      <c r="D75" s="318"/>
      <c r="E75" s="318"/>
      <c r="F75" s="319" t="s">
        <v>715</v>
      </c>
      <c r="G75" s="320"/>
      <c r="H75" s="318"/>
      <c r="I75" s="318"/>
      <c r="J75" s="318" t="s">
        <v>716</v>
      </c>
      <c r="K75" s="315"/>
    </row>
    <row r="76" ht="5.25" customHeight="1">
      <c r="B76" s="313"/>
      <c r="C76" s="321"/>
      <c r="D76" s="321"/>
      <c r="E76" s="321"/>
      <c r="F76" s="321"/>
      <c r="G76" s="322"/>
      <c r="H76" s="321"/>
      <c r="I76" s="321"/>
      <c r="J76" s="321"/>
      <c r="K76" s="315"/>
    </row>
    <row r="77" ht="15" customHeight="1">
      <c r="B77" s="313"/>
      <c r="C77" s="302" t="s">
        <v>58</v>
      </c>
      <c r="D77" s="321"/>
      <c r="E77" s="321"/>
      <c r="F77" s="323" t="s">
        <v>717</v>
      </c>
      <c r="G77" s="322"/>
      <c r="H77" s="302" t="s">
        <v>718</v>
      </c>
      <c r="I77" s="302" t="s">
        <v>719</v>
      </c>
      <c r="J77" s="302">
        <v>20</v>
      </c>
      <c r="K77" s="315"/>
    </row>
    <row r="78" ht="15" customHeight="1">
      <c r="B78" s="313"/>
      <c r="C78" s="302" t="s">
        <v>720</v>
      </c>
      <c r="D78" s="302"/>
      <c r="E78" s="302"/>
      <c r="F78" s="323" t="s">
        <v>717</v>
      </c>
      <c r="G78" s="322"/>
      <c r="H78" s="302" t="s">
        <v>721</v>
      </c>
      <c r="I78" s="302" t="s">
        <v>719</v>
      </c>
      <c r="J78" s="302">
        <v>120</v>
      </c>
      <c r="K78" s="315"/>
    </row>
    <row r="79" ht="15" customHeight="1">
      <c r="B79" s="324"/>
      <c r="C79" s="302" t="s">
        <v>722</v>
      </c>
      <c r="D79" s="302"/>
      <c r="E79" s="302"/>
      <c r="F79" s="323" t="s">
        <v>723</v>
      </c>
      <c r="G79" s="322"/>
      <c r="H79" s="302" t="s">
        <v>724</v>
      </c>
      <c r="I79" s="302" t="s">
        <v>719</v>
      </c>
      <c r="J79" s="302">
        <v>50</v>
      </c>
      <c r="K79" s="315"/>
    </row>
    <row r="80" ht="15" customHeight="1">
      <c r="B80" s="324"/>
      <c r="C80" s="302" t="s">
        <v>725</v>
      </c>
      <c r="D80" s="302"/>
      <c r="E80" s="302"/>
      <c r="F80" s="323" t="s">
        <v>717</v>
      </c>
      <c r="G80" s="322"/>
      <c r="H80" s="302" t="s">
        <v>726</v>
      </c>
      <c r="I80" s="302" t="s">
        <v>727</v>
      </c>
      <c r="J80" s="302"/>
      <c r="K80" s="315"/>
    </row>
    <row r="81" ht="15" customHeight="1">
      <c r="B81" s="324"/>
      <c r="C81" s="325" t="s">
        <v>728</v>
      </c>
      <c r="D81" s="325"/>
      <c r="E81" s="325"/>
      <c r="F81" s="326" t="s">
        <v>723</v>
      </c>
      <c r="G81" s="325"/>
      <c r="H81" s="325" t="s">
        <v>729</v>
      </c>
      <c r="I81" s="325" t="s">
        <v>719</v>
      </c>
      <c r="J81" s="325">
        <v>15</v>
      </c>
      <c r="K81" s="315"/>
    </row>
    <row r="82" ht="15" customHeight="1">
      <c r="B82" s="324"/>
      <c r="C82" s="325" t="s">
        <v>730</v>
      </c>
      <c r="D82" s="325"/>
      <c r="E82" s="325"/>
      <c r="F82" s="326" t="s">
        <v>723</v>
      </c>
      <c r="G82" s="325"/>
      <c r="H82" s="325" t="s">
        <v>731</v>
      </c>
      <c r="I82" s="325" t="s">
        <v>719</v>
      </c>
      <c r="J82" s="325">
        <v>15</v>
      </c>
      <c r="K82" s="315"/>
    </row>
    <row r="83" ht="15" customHeight="1">
      <c r="B83" s="324"/>
      <c r="C83" s="325" t="s">
        <v>732</v>
      </c>
      <c r="D83" s="325"/>
      <c r="E83" s="325"/>
      <c r="F83" s="326" t="s">
        <v>723</v>
      </c>
      <c r="G83" s="325"/>
      <c r="H83" s="325" t="s">
        <v>733</v>
      </c>
      <c r="I83" s="325" t="s">
        <v>719</v>
      </c>
      <c r="J83" s="325">
        <v>20</v>
      </c>
      <c r="K83" s="315"/>
    </row>
    <row r="84" ht="15" customHeight="1">
      <c r="B84" s="324"/>
      <c r="C84" s="325" t="s">
        <v>734</v>
      </c>
      <c r="D84" s="325"/>
      <c r="E84" s="325"/>
      <c r="F84" s="326" t="s">
        <v>723</v>
      </c>
      <c r="G84" s="325"/>
      <c r="H84" s="325" t="s">
        <v>735</v>
      </c>
      <c r="I84" s="325" t="s">
        <v>719</v>
      </c>
      <c r="J84" s="325">
        <v>20</v>
      </c>
      <c r="K84" s="315"/>
    </row>
    <row r="85" ht="15" customHeight="1">
      <c r="B85" s="324"/>
      <c r="C85" s="302" t="s">
        <v>736</v>
      </c>
      <c r="D85" s="302"/>
      <c r="E85" s="302"/>
      <c r="F85" s="323" t="s">
        <v>723</v>
      </c>
      <c r="G85" s="322"/>
      <c r="H85" s="302" t="s">
        <v>737</v>
      </c>
      <c r="I85" s="302" t="s">
        <v>719</v>
      </c>
      <c r="J85" s="302">
        <v>50</v>
      </c>
      <c r="K85" s="315"/>
    </row>
    <row r="86" ht="15" customHeight="1">
      <c r="B86" s="324"/>
      <c r="C86" s="302" t="s">
        <v>738</v>
      </c>
      <c r="D86" s="302"/>
      <c r="E86" s="302"/>
      <c r="F86" s="323" t="s">
        <v>723</v>
      </c>
      <c r="G86" s="322"/>
      <c r="H86" s="302" t="s">
        <v>739</v>
      </c>
      <c r="I86" s="302" t="s">
        <v>719</v>
      </c>
      <c r="J86" s="302">
        <v>20</v>
      </c>
      <c r="K86" s="315"/>
    </row>
    <row r="87" ht="15" customHeight="1">
      <c r="B87" s="324"/>
      <c r="C87" s="302" t="s">
        <v>740</v>
      </c>
      <c r="D87" s="302"/>
      <c r="E87" s="302"/>
      <c r="F87" s="323" t="s">
        <v>723</v>
      </c>
      <c r="G87" s="322"/>
      <c r="H87" s="302" t="s">
        <v>741</v>
      </c>
      <c r="I87" s="302" t="s">
        <v>719</v>
      </c>
      <c r="J87" s="302">
        <v>20</v>
      </c>
      <c r="K87" s="315"/>
    </row>
    <row r="88" ht="15" customHeight="1">
      <c r="B88" s="324"/>
      <c r="C88" s="302" t="s">
        <v>742</v>
      </c>
      <c r="D88" s="302"/>
      <c r="E88" s="302"/>
      <c r="F88" s="323" t="s">
        <v>723</v>
      </c>
      <c r="G88" s="322"/>
      <c r="H88" s="302" t="s">
        <v>743</v>
      </c>
      <c r="I88" s="302" t="s">
        <v>719</v>
      </c>
      <c r="J88" s="302">
        <v>50</v>
      </c>
      <c r="K88" s="315"/>
    </row>
    <row r="89" ht="15" customHeight="1">
      <c r="B89" s="324"/>
      <c r="C89" s="302" t="s">
        <v>744</v>
      </c>
      <c r="D89" s="302"/>
      <c r="E89" s="302"/>
      <c r="F89" s="323" t="s">
        <v>723</v>
      </c>
      <c r="G89" s="322"/>
      <c r="H89" s="302" t="s">
        <v>744</v>
      </c>
      <c r="I89" s="302" t="s">
        <v>719</v>
      </c>
      <c r="J89" s="302">
        <v>50</v>
      </c>
      <c r="K89" s="315"/>
    </row>
    <row r="90" ht="15" customHeight="1">
      <c r="B90" s="324"/>
      <c r="C90" s="302" t="s">
        <v>145</v>
      </c>
      <c r="D90" s="302"/>
      <c r="E90" s="302"/>
      <c r="F90" s="323" t="s">
        <v>723</v>
      </c>
      <c r="G90" s="322"/>
      <c r="H90" s="302" t="s">
        <v>745</v>
      </c>
      <c r="I90" s="302" t="s">
        <v>719</v>
      </c>
      <c r="J90" s="302">
        <v>255</v>
      </c>
      <c r="K90" s="315"/>
    </row>
    <row r="91" ht="15" customHeight="1">
      <c r="B91" s="324"/>
      <c r="C91" s="302" t="s">
        <v>746</v>
      </c>
      <c r="D91" s="302"/>
      <c r="E91" s="302"/>
      <c r="F91" s="323" t="s">
        <v>717</v>
      </c>
      <c r="G91" s="322"/>
      <c r="H91" s="302" t="s">
        <v>747</v>
      </c>
      <c r="I91" s="302" t="s">
        <v>748</v>
      </c>
      <c r="J91" s="302"/>
      <c r="K91" s="315"/>
    </row>
    <row r="92" ht="15" customHeight="1">
      <c r="B92" s="324"/>
      <c r="C92" s="302" t="s">
        <v>749</v>
      </c>
      <c r="D92" s="302"/>
      <c r="E92" s="302"/>
      <c r="F92" s="323" t="s">
        <v>717</v>
      </c>
      <c r="G92" s="322"/>
      <c r="H92" s="302" t="s">
        <v>750</v>
      </c>
      <c r="I92" s="302" t="s">
        <v>751</v>
      </c>
      <c r="J92" s="302"/>
      <c r="K92" s="315"/>
    </row>
    <row r="93" ht="15" customHeight="1">
      <c r="B93" s="324"/>
      <c r="C93" s="302" t="s">
        <v>752</v>
      </c>
      <c r="D93" s="302"/>
      <c r="E93" s="302"/>
      <c r="F93" s="323" t="s">
        <v>717</v>
      </c>
      <c r="G93" s="322"/>
      <c r="H93" s="302" t="s">
        <v>752</v>
      </c>
      <c r="I93" s="302" t="s">
        <v>751</v>
      </c>
      <c r="J93" s="302"/>
      <c r="K93" s="315"/>
    </row>
    <row r="94" ht="15" customHeight="1">
      <c r="B94" s="324"/>
      <c r="C94" s="302" t="s">
        <v>43</v>
      </c>
      <c r="D94" s="302"/>
      <c r="E94" s="302"/>
      <c r="F94" s="323" t="s">
        <v>717</v>
      </c>
      <c r="G94" s="322"/>
      <c r="H94" s="302" t="s">
        <v>753</v>
      </c>
      <c r="I94" s="302" t="s">
        <v>751</v>
      </c>
      <c r="J94" s="302"/>
      <c r="K94" s="315"/>
    </row>
    <row r="95" ht="15" customHeight="1">
      <c r="B95" s="324"/>
      <c r="C95" s="302" t="s">
        <v>53</v>
      </c>
      <c r="D95" s="302"/>
      <c r="E95" s="302"/>
      <c r="F95" s="323" t="s">
        <v>717</v>
      </c>
      <c r="G95" s="322"/>
      <c r="H95" s="302" t="s">
        <v>754</v>
      </c>
      <c r="I95" s="302" t="s">
        <v>751</v>
      </c>
      <c r="J95" s="302"/>
      <c r="K95" s="315"/>
    </row>
    <row r="96" ht="15" customHeight="1">
      <c r="B96" s="327"/>
      <c r="C96" s="328"/>
      <c r="D96" s="328"/>
      <c r="E96" s="328"/>
      <c r="F96" s="328"/>
      <c r="G96" s="328"/>
      <c r="H96" s="328"/>
      <c r="I96" s="328"/>
      <c r="J96" s="328"/>
      <c r="K96" s="329"/>
    </row>
    <row r="97" ht="18.75" customHeight="1">
      <c r="B97" s="330"/>
      <c r="C97" s="331"/>
      <c r="D97" s="331"/>
      <c r="E97" s="331"/>
      <c r="F97" s="331"/>
      <c r="G97" s="331"/>
      <c r="H97" s="331"/>
      <c r="I97" s="331"/>
      <c r="J97" s="331"/>
      <c r="K97" s="330"/>
    </row>
    <row r="98" ht="18.75" customHeight="1">
      <c r="B98" s="309"/>
      <c r="C98" s="309"/>
      <c r="D98" s="309"/>
      <c r="E98" s="309"/>
      <c r="F98" s="309"/>
      <c r="G98" s="309"/>
      <c r="H98" s="309"/>
      <c r="I98" s="309"/>
      <c r="J98" s="309"/>
      <c r="K98" s="309"/>
    </row>
    <row r="99" ht="7.5" customHeight="1">
      <c r="B99" s="310"/>
      <c r="C99" s="311"/>
      <c r="D99" s="311"/>
      <c r="E99" s="311"/>
      <c r="F99" s="311"/>
      <c r="G99" s="311"/>
      <c r="H99" s="311"/>
      <c r="I99" s="311"/>
      <c r="J99" s="311"/>
      <c r="K99" s="312"/>
    </row>
    <row r="100" ht="45" customHeight="1">
      <c r="B100" s="313"/>
      <c r="C100" s="314" t="s">
        <v>755</v>
      </c>
      <c r="D100" s="314"/>
      <c r="E100" s="314"/>
      <c r="F100" s="314"/>
      <c r="G100" s="314"/>
      <c r="H100" s="314"/>
      <c r="I100" s="314"/>
      <c r="J100" s="314"/>
      <c r="K100" s="315"/>
    </row>
    <row r="101" ht="17.25" customHeight="1">
      <c r="B101" s="313"/>
      <c r="C101" s="316" t="s">
        <v>711</v>
      </c>
      <c r="D101" s="316"/>
      <c r="E101" s="316"/>
      <c r="F101" s="316" t="s">
        <v>712</v>
      </c>
      <c r="G101" s="317"/>
      <c r="H101" s="316" t="s">
        <v>140</v>
      </c>
      <c r="I101" s="316" t="s">
        <v>62</v>
      </c>
      <c r="J101" s="316" t="s">
        <v>713</v>
      </c>
      <c r="K101" s="315"/>
    </row>
    <row r="102" ht="17.25" customHeight="1">
      <c r="B102" s="313"/>
      <c r="C102" s="318" t="s">
        <v>714</v>
      </c>
      <c r="D102" s="318"/>
      <c r="E102" s="318"/>
      <c r="F102" s="319" t="s">
        <v>715</v>
      </c>
      <c r="G102" s="320"/>
      <c r="H102" s="318"/>
      <c r="I102" s="318"/>
      <c r="J102" s="318" t="s">
        <v>716</v>
      </c>
      <c r="K102" s="315"/>
    </row>
    <row r="103" ht="5.25" customHeight="1">
      <c r="B103" s="313"/>
      <c r="C103" s="316"/>
      <c r="D103" s="316"/>
      <c r="E103" s="316"/>
      <c r="F103" s="316"/>
      <c r="G103" s="332"/>
      <c r="H103" s="316"/>
      <c r="I103" s="316"/>
      <c r="J103" s="316"/>
      <c r="K103" s="315"/>
    </row>
    <row r="104" ht="15" customHeight="1">
      <c r="B104" s="313"/>
      <c r="C104" s="302" t="s">
        <v>58</v>
      </c>
      <c r="D104" s="321"/>
      <c r="E104" s="321"/>
      <c r="F104" s="323" t="s">
        <v>717</v>
      </c>
      <c r="G104" s="332"/>
      <c r="H104" s="302" t="s">
        <v>756</v>
      </c>
      <c r="I104" s="302" t="s">
        <v>719</v>
      </c>
      <c r="J104" s="302">
        <v>20</v>
      </c>
      <c r="K104" s="315"/>
    </row>
    <row r="105" ht="15" customHeight="1">
      <c r="B105" s="313"/>
      <c r="C105" s="302" t="s">
        <v>720</v>
      </c>
      <c r="D105" s="302"/>
      <c r="E105" s="302"/>
      <c r="F105" s="323" t="s">
        <v>717</v>
      </c>
      <c r="G105" s="302"/>
      <c r="H105" s="302" t="s">
        <v>756</v>
      </c>
      <c r="I105" s="302" t="s">
        <v>719</v>
      </c>
      <c r="J105" s="302">
        <v>120</v>
      </c>
      <c r="K105" s="315"/>
    </row>
    <row r="106" ht="15" customHeight="1">
      <c r="B106" s="324"/>
      <c r="C106" s="302" t="s">
        <v>722</v>
      </c>
      <c r="D106" s="302"/>
      <c r="E106" s="302"/>
      <c r="F106" s="323" t="s">
        <v>723</v>
      </c>
      <c r="G106" s="302"/>
      <c r="H106" s="302" t="s">
        <v>756</v>
      </c>
      <c r="I106" s="302" t="s">
        <v>719</v>
      </c>
      <c r="J106" s="302">
        <v>50</v>
      </c>
      <c r="K106" s="315"/>
    </row>
    <row r="107" ht="15" customHeight="1">
      <c r="B107" s="324"/>
      <c r="C107" s="302" t="s">
        <v>725</v>
      </c>
      <c r="D107" s="302"/>
      <c r="E107" s="302"/>
      <c r="F107" s="323" t="s">
        <v>717</v>
      </c>
      <c r="G107" s="302"/>
      <c r="H107" s="302" t="s">
        <v>756</v>
      </c>
      <c r="I107" s="302" t="s">
        <v>727</v>
      </c>
      <c r="J107" s="302"/>
      <c r="K107" s="315"/>
    </row>
    <row r="108" ht="15" customHeight="1">
      <c r="B108" s="324"/>
      <c r="C108" s="302" t="s">
        <v>736</v>
      </c>
      <c r="D108" s="302"/>
      <c r="E108" s="302"/>
      <c r="F108" s="323" t="s">
        <v>723</v>
      </c>
      <c r="G108" s="302"/>
      <c r="H108" s="302" t="s">
        <v>756</v>
      </c>
      <c r="I108" s="302" t="s">
        <v>719</v>
      </c>
      <c r="J108" s="302">
        <v>50</v>
      </c>
      <c r="K108" s="315"/>
    </row>
    <row r="109" ht="15" customHeight="1">
      <c r="B109" s="324"/>
      <c r="C109" s="302" t="s">
        <v>744</v>
      </c>
      <c r="D109" s="302"/>
      <c r="E109" s="302"/>
      <c r="F109" s="323" t="s">
        <v>723</v>
      </c>
      <c r="G109" s="302"/>
      <c r="H109" s="302" t="s">
        <v>756</v>
      </c>
      <c r="I109" s="302" t="s">
        <v>719</v>
      </c>
      <c r="J109" s="302">
        <v>50</v>
      </c>
      <c r="K109" s="315"/>
    </row>
    <row r="110" ht="15" customHeight="1">
      <c r="B110" s="324"/>
      <c r="C110" s="302" t="s">
        <v>742</v>
      </c>
      <c r="D110" s="302"/>
      <c r="E110" s="302"/>
      <c r="F110" s="323" t="s">
        <v>723</v>
      </c>
      <c r="G110" s="302"/>
      <c r="H110" s="302" t="s">
        <v>756</v>
      </c>
      <c r="I110" s="302" t="s">
        <v>719</v>
      </c>
      <c r="J110" s="302">
        <v>50</v>
      </c>
      <c r="K110" s="315"/>
    </row>
    <row r="111" ht="15" customHeight="1">
      <c r="B111" s="324"/>
      <c r="C111" s="302" t="s">
        <v>58</v>
      </c>
      <c r="D111" s="302"/>
      <c r="E111" s="302"/>
      <c r="F111" s="323" t="s">
        <v>717</v>
      </c>
      <c r="G111" s="302"/>
      <c r="H111" s="302" t="s">
        <v>757</v>
      </c>
      <c r="I111" s="302" t="s">
        <v>719</v>
      </c>
      <c r="J111" s="302">
        <v>20</v>
      </c>
      <c r="K111" s="315"/>
    </row>
    <row r="112" ht="15" customHeight="1">
      <c r="B112" s="324"/>
      <c r="C112" s="302" t="s">
        <v>758</v>
      </c>
      <c r="D112" s="302"/>
      <c r="E112" s="302"/>
      <c r="F112" s="323" t="s">
        <v>717</v>
      </c>
      <c r="G112" s="302"/>
      <c r="H112" s="302" t="s">
        <v>759</v>
      </c>
      <c r="I112" s="302" t="s">
        <v>719</v>
      </c>
      <c r="J112" s="302">
        <v>120</v>
      </c>
      <c r="K112" s="315"/>
    </row>
    <row r="113" ht="15" customHeight="1">
      <c r="B113" s="324"/>
      <c r="C113" s="302" t="s">
        <v>43</v>
      </c>
      <c r="D113" s="302"/>
      <c r="E113" s="302"/>
      <c r="F113" s="323" t="s">
        <v>717</v>
      </c>
      <c r="G113" s="302"/>
      <c r="H113" s="302" t="s">
        <v>760</v>
      </c>
      <c r="I113" s="302" t="s">
        <v>751</v>
      </c>
      <c r="J113" s="302"/>
      <c r="K113" s="315"/>
    </row>
    <row r="114" ht="15" customHeight="1">
      <c r="B114" s="324"/>
      <c r="C114" s="302" t="s">
        <v>53</v>
      </c>
      <c r="D114" s="302"/>
      <c r="E114" s="302"/>
      <c r="F114" s="323" t="s">
        <v>717</v>
      </c>
      <c r="G114" s="302"/>
      <c r="H114" s="302" t="s">
        <v>761</v>
      </c>
      <c r="I114" s="302" t="s">
        <v>751</v>
      </c>
      <c r="J114" s="302"/>
      <c r="K114" s="315"/>
    </row>
    <row r="115" ht="15" customHeight="1">
      <c r="B115" s="324"/>
      <c r="C115" s="302" t="s">
        <v>62</v>
      </c>
      <c r="D115" s="302"/>
      <c r="E115" s="302"/>
      <c r="F115" s="323" t="s">
        <v>717</v>
      </c>
      <c r="G115" s="302"/>
      <c r="H115" s="302" t="s">
        <v>762</v>
      </c>
      <c r="I115" s="302" t="s">
        <v>763</v>
      </c>
      <c r="J115" s="302"/>
      <c r="K115" s="315"/>
    </row>
    <row r="116" ht="15" customHeight="1">
      <c r="B116" s="327"/>
      <c r="C116" s="333"/>
      <c r="D116" s="333"/>
      <c r="E116" s="333"/>
      <c r="F116" s="333"/>
      <c r="G116" s="333"/>
      <c r="H116" s="333"/>
      <c r="I116" s="333"/>
      <c r="J116" s="333"/>
      <c r="K116" s="329"/>
    </row>
    <row r="117" ht="18.75" customHeight="1">
      <c r="B117" s="334"/>
      <c r="C117" s="298"/>
      <c r="D117" s="298"/>
      <c r="E117" s="298"/>
      <c r="F117" s="335"/>
      <c r="G117" s="298"/>
      <c r="H117" s="298"/>
      <c r="I117" s="298"/>
      <c r="J117" s="298"/>
      <c r="K117" s="334"/>
    </row>
    <row r="118" ht="18.75" customHeight="1">
      <c r="B118" s="309"/>
      <c r="C118" s="309"/>
      <c r="D118" s="309"/>
      <c r="E118" s="309"/>
      <c r="F118" s="309"/>
      <c r="G118" s="309"/>
      <c r="H118" s="309"/>
      <c r="I118" s="309"/>
      <c r="J118" s="309"/>
      <c r="K118" s="309"/>
    </row>
    <row r="119" ht="7.5" customHeight="1">
      <c r="B119" s="336"/>
      <c r="C119" s="337"/>
      <c r="D119" s="337"/>
      <c r="E119" s="337"/>
      <c r="F119" s="337"/>
      <c r="G119" s="337"/>
      <c r="H119" s="337"/>
      <c r="I119" s="337"/>
      <c r="J119" s="337"/>
      <c r="K119" s="338"/>
    </row>
    <row r="120" ht="45" customHeight="1">
      <c r="B120" s="339"/>
      <c r="C120" s="292" t="s">
        <v>764</v>
      </c>
      <c r="D120" s="292"/>
      <c r="E120" s="292"/>
      <c r="F120" s="292"/>
      <c r="G120" s="292"/>
      <c r="H120" s="292"/>
      <c r="I120" s="292"/>
      <c r="J120" s="292"/>
      <c r="K120" s="340"/>
    </row>
    <row r="121" ht="17.25" customHeight="1">
      <c r="B121" s="341"/>
      <c r="C121" s="316" t="s">
        <v>711</v>
      </c>
      <c r="D121" s="316"/>
      <c r="E121" s="316"/>
      <c r="F121" s="316" t="s">
        <v>712</v>
      </c>
      <c r="G121" s="317"/>
      <c r="H121" s="316" t="s">
        <v>140</v>
      </c>
      <c r="I121" s="316" t="s">
        <v>62</v>
      </c>
      <c r="J121" s="316" t="s">
        <v>713</v>
      </c>
      <c r="K121" s="342"/>
    </row>
    <row r="122" ht="17.25" customHeight="1">
      <c r="B122" s="341"/>
      <c r="C122" s="318" t="s">
        <v>714</v>
      </c>
      <c r="D122" s="318"/>
      <c r="E122" s="318"/>
      <c r="F122" s="319" t="s">
        <v>715</v>
      </c>
      <c r="G122" s="320"/>
      <c r="H122" s="318"/>
      <c r="I122" s="318"/>
      <c r="J122" s="318" t="s">
        <v>716</v>
      </c>
      <c r="K122" s="342"/>
    </row>
    <row r="123" ht="5.25" customHeight="1">
      <c r="B123" s="343"/>
      <c r="C123" s="321"/>
      <c r="D123" s="321"/>
      <c r="E123" s="321"/>
      <c r="F123" s="321"/>
      <c r="G123" s="302"/>
      <c r="H123" s="321"/>
      <c r="I123" s="321"/>
      <c r="J123" s="321"/>
      <c r="K123" s="344"/>
    </row>
    <row r="124" ht="15" customHeight="1">
      <c r="B124" s="343"/>
      <c r="C124" s="302" t="s">
        <v>720</v>
      </c>
      <c r="D124" s="321"/>
      <c r="E124" s="321"/>
      <c r="F124" s="323" t="s">
        <v>717</v>
      </c>
      <c r="G124" s="302"/>
      <c r="H124" s="302" t="s">
        <v>756</v>
      </c>
      <c r="I124" s="302" t="s">
        <v>719</v>
      </c>
      <c r="J124" s="302">
        <v>120</v>
      </c>
      <c r="K124" s="345"/>
    </row>
    <row r="125" ht="15" customHeight="1">
      <c r="B125" s="343"/>
      <c r="C125" s="302" t="s">
        <v>765</v>
      </c>
      <c r="D125" s="302"/>
      <c r="E125" s="302"/>
      <c r="F125" s="323" t="s">
        <v>717</v>
      </c>
      <c r="G125" s="302"/>
      <c r="H125" s="302" t="s">
        <v>766</v>
      </c>
      <c r="I125" s="302" t="s">
        <v>719</v>
      </c>
      <c r="J125" s="302" t="s">
        <v>767</v>
      </c>
      <c r="K125" s="345"/>
    </row>
    <row r="126" ht="15" customHeight="1">
      <c r="B126" s="343"/>
      <c r="C126" s="302" t="s">
        <v>666</v>
      </c>
      <c r="D126" s="302"/>
      <c r="E126" s="302"/>
      <c r="F126" s="323" t="s">
        <v>717</v>
      </c>
      <c r="G126" s="302"/>
      <c r="H126" s="302" t="s">
        <v>768</v>
      </c>
      <c r="I126" s="302" t="s">
        <v>719</v>
      </c>
      <c r="J126" s="302" t="s">
        <v>767</v>
      </c>
      <c r="K126" s="345"/>
    </row>
    <row r="127" ht="15" customHeight="1">
      <c r="B127" s="343"/>
      <c r="C127" s="302" t="s">
        <v>728</v>
      </c>
      <c r="D127" s="302"/>
      <c r="E127" s="302"/>
      <c r="F127" s="323" t="s">
        <v>723</v>
      </c>
      <c r="G127" s="302"/>
      <c r="H127" s="302" t="s">
        <v>729</v>
      </c>
      <c r="I127" s="302" t="s">
        <v>719</v>
      </c>
      <c r="J127" s="302">
        <v>15</v>
      </c>
      <c r="K127" s="345"/>
    </row>
    <row r="128" ht="15" customHeight="1">
      <c r="B128" s="343"/>
      <c r="C128" s="325" t="s">
        <v>730</v>
      </c>
      <c r="D128" s="325"/>
      <c r="E128" s="325"/>
      <c r="F128" s="326" t="s">
        <v>723</v>
      </c>
      <c r="G128" s="325"/>
      <c r="H128" s="325" t="s">
        <v>731</v>
      </c>
      <c r="I128" s="325" t="s">
        <v>719</v>
      </c>
      <c r="J128" s="325">
        <v>15</v>
      </c>
      <c r="K128" s="345"/>
    </row>
    <row r="129" ht="15" customHeight="1">
      <c r="B129" s="343"/>
      <c r="C129" s="325" t="s">
        <v>732</v>
      </c>
      <c r="D129" s="325"/>
      <c r="E129" s="325"/>
      <c r="F129" s="326" t="s">
        <v>723</v>
      </c>
      <c r="G129" s="325"/>
      <c r="H129" s="325" t="s">
        <v>733</v>
      </c>
      <c r="I129" s="325" t="s">
        <v>719</v>
      </c>
      <c r="J129" s="325">
        <v>20</v>
      </c>
      <c r="K129" s="345"/>
    </row>
    <row r="130" ht="15" customHeight="1">
      <c r="B130" s="343"/>
      <c r="C130" s="325" t="s">
        <v>734</v>
      </c>
      <c r="D130" s="325"/>
      <c r="E130" s="325"/>
      <c r="F130" s="326" t="s">
        <v>723</v>
      </c>
      <c r="G130" s="325"/>
      <c r="H130" s="325" t="s">
        <v>735</v>
      </c>
      <c r="I130" s="325" t="s">
        <v>719</v>
      </c>
      <c r="J130" s="325">
        <v>20</v>
      </c>
      <c r="K130" s="345"/>
    </row>
    <row r="131" ht="15" customHeight="1">
      <c r="B131" s="343"/>
      <c r="C131" s="302" t="s">
        <v>722</v>
      </c>
      <c r="D131" s="302"/>
      <c r="E131" s="302"/>
      <c r="F131" s="323" t="s">
        <v>723</v>
      </c>
      <c r="G131" s="302"/>
      <c r="H131" s="302" t="s">
        <v>756</v>
      </c>
      <c r="I131" s="302" t="s">
        <v>719</v>
      </c>
      <c r="J131" s="302">
        <v>50</v>
      </c>
      <c r="K131" s="345"/>
    </row>
    <row r="132" ht="15" customHeight="1">
      <c r="B132" s="343"/>
      <c r="C132" s="302" t="s">
        <v>736</v>
      </c>
      <c r="D132" s="302"/>
      <c r="E132" s="302"/>
      <c r="F132" s="323" t="s">
        <v>723</v>
      </c>
      <c r="G132" s="302"/>
      <c r="H132" s="302" t="s">
        <v>756</v>
      </c>
      <c r="I132" s="302" t="s">
        <v>719</v>
      </c>
      <c r="J132" s="302">
        <v>50</v>
      </c>
      <c r="K132" s="345"/>
    </row>
    <row r="133" ht="15" customHeight="1">
      <c r="B133" s="343"/>
      <c r="C133" s="302" t="s">
        <v>742</v>
      </c>
      <c r="D133" s="302"/>
      <c r="E133" s="302"/>
      <c r="F133" s="323" t="s">
        <v>723</v>
      </c>
      <c r="G133" s="302"/>
      <c r="H133" s="302" t="s">
        <v>756</v>
      </c>
      <c r="I133" s="302" t="s">
        <v>719</v>
      </c>
      <c r="J133" s="302">
        <v>50</v>
      </c>
      <c r="K133" s="345"/>
    </row>
    <row r="134" ht="15" customHeight="1">
      <c r="B134" s="343"/>
      <c r="C134" s="302" t="s">
        <v>744</v>
      </c>
      <c r="D134" s="302"/>
      <c r="E134" s="302"/>
      <c r="F134" s="323" t="s">
        <v>723</v>
      </c>
      <c r="G134" s="302"/>
      <c r="H134" s="302" t="s">
        <v>756</v>
      </c>
      <c r="I134" s="302" t="s">
        <v>719</v>
      </c>
      <c r="J134" s="302">
        <v>50</v>
      </c>
      <c r="K134" s="345"/>
    </row>
    <row r="135" ht="15" customHeight="1">
      <c r="B135" s="343"/>
      <c r="C135" s="302" t="s">
        <v>145</v>
      </c>
      <c r="D135" s="302"/>
      <c r="E135" s="302"/>
      <c r="F135" s="323" t="s">
        <v>723</v>
      </c>
      <c r="G135" s="302"/>
      <c r="H135" s="302" t="s">
        <v>769</v>
      </c>
      <c r="I135" s="302" t="s">
        <v>719</v>
      </c>
      <c r="J135" s="302">
        <v>255</v>
      </c>
      <c r="K135" s="345"/>
    </row>
    <row r="136" ht="15" customHeight="1">
      <c r="B136" s="343"/>
      <c r="C136" s="302" t="s">
        <v>746</v>
      </c>
      <c r="D136" s="302"/>
      <c r="E136" s="302"/>
      <c r="F136" s="323" t="s">
        <v>717</v>
      </c>
      <c r="G136" s="302"/>
      <c r="H136" s="302" t="s">
        <v>770</v>
      </c>
      <c r="I136" s="302" t="s">
        <v>748</v>
      </c>
      <c r="J136" s="302"/>
      <c r="K136" s="345"/>
    </row>
    <row r="137" ht="15" customHeight="1">
      <c r="B137" s="343"/>
      <c r="C137" s="302" t="s">
        <v>749</v>
      </c>
      <c r="D137" s="302"/>
      <c r="E137" s="302"/>
      <c r="F137" s="323" t="s">
        <v>717</v>
      </c>
      <c r="G137" s="302"/>
      <c r="H137" s="302" t="s">
        <v>771</v>
      </c>
      <c r="I137" s="302" t="s">
        <v>751</v>
      </c>
      <c r="J137" s="302"/>
      <c r="K137" s="345"/>
    </row>
    <row r="138" ht="15" customHeight="1">
      <c r="B138" s="343"/>
      <c r="C138" s="302" t="s">
        <v>752</v>
      </c>
      <c r="D138" s="302"/>
      <c r="E138" s="302"/>
      <c r="F138" s="323" t="s">
        <v>717</v>
      </c>
      <c r="G138" s="302"/>
      <c r="H138" s="302" t="s">
        <v>752</v>
      </c>
      <c r="I138" s="302" t="s">
        <v>751</v>
      </c>
      <c r="J138" s="302"/>
      <c r="K138" s="345"/>
    </row>
    <row r="139" ht="15" customHeight="1">
      <c r="B139" s="343"/>
      <c r="C139" s="302" t="s">
        <v>43</v>
      </c>
      <c r="D139" s="302"/>
      <c r="E139" s="302"/>
      <c r="F139" s="323" t="s">
        <v>717</v>
      </c>
      <c r="G139" s="302"/>
      <c r="H139" s="302" t="s">
        <v>772</v>
      </c>
      <c r="I139" s="302" t="s">
        <v>751</v>
      </c>
      <c r="J139" s="302"/>
      <c r="K139" s="345"/>
    </row>
    <row r="140" ht="15" customHeight="1">
      <c r="B140" s="343"/>
      <c r="C140" s="302" t="s">
        <v>773</v>
      </c>
      <c r="D140" s="302"/>
      <c r="E140" s="302"/>
      <c r="F140" s="323" t="s">
        <v>717</v>
      </c>
      <c r="G140" s="302"/>
      <c r="H140" s="302" t="s">
        <v>774</v>
      </c>
      <c r="I140" s="302" t="s">
        <v>751</v>
      </c>
      <c r="J140" s="302"/>
      <c r="K140" s="345"/>
    </row>
    <row r="141" ht="15" customHeight="1">
      <c r="B141" s="346"/>
      <c r="C141" s="347"/>
      <c r="D141" s="347"/>
      <c r="E141" s="347"/>
      <c r="F141" s="347"/>
      <c r="G141" s="347"/>
      <c r="H141" s="347"/>
      <c r="I141" s="347"/>
      <c r="J141" s="347"/>
      <c r="K141" s="348"/>
    </row>
    <row r="142" ht="18.75" customHeight="1">
      <c r="B142" s="298"/>
      <c r="C142" s="298"/>
      <c r="D142" s="298"/>
      <c r="E142" s="298"/>
      <c r="F142" s="335"/>
      <c r="G142" s="298"/>
      <c r="H142" s="298"/>
      <c r="I142" s="298"/>
      <c r="J142" s="298"/>
      <c r="K142" s="298"/>
    </row>
    <row r="143" ht="18.75" customHeight="1">
      <c r="B143" s="309"/>
      <c r="C143" s="309"/>
      <c r="D143" s="309"/>
      <c r="E143" s="309"/>
      <c r="F143" s="309"/>
      <c r="G143" s="309"/>
      <c r="H143" s="309"/>
      <c r="I143" s="309"/>
      <c r="J143" s="309"/>
      <c r="K143" s="309"/>
    </row>
    <row r="144" ht="7.5" customHeight="1">
      <c r="B144" s="310"/>
      <c r="C144" s="311"/>
      <c r="D144" s="311"/>
      <c r="E144" s="311"/>
      <c r="F144" s="311"/>
      <c r="G144" s="311"/>
      <c r="H144" s="311"/>
      <c r="I144" s="311"/>
      <c r="J144" s="311"/>
      <c r="K144" s="312"/>
    </row>
    <row r="145" ht="45" customHeight="1">
      <c r="B145" s="313"/>
      <c r="C145" s="314" t="s">
        <v>775</v>
      </c>
      <c r="D145" s="314"/>
      <c r="E145" s="314"/>
      <c r="F145" s="314"/>
      <c r="G145" s="314"/>
      <c r="H145" s="314"/>
      <c r="I145" s="314"/>
      <c r="J145" s="314"/>
      <c r="K145" s="315"/>
    </row>
    <row r="146" ht="17.25" customHeight="1">
      <c r="B146" s="313"/>
      <c r="C146" s="316" t="s">
        <v>711</v>
      </c>
      <c r="D146" s="316"/>
      <c r="E146" s="316"/>
      <c r="F146" s="316" t="s">
        <v>712</v>
      </c>
      <c r="G146" s="317"/>
      <c r="H146" s="316" t="s">
        <v>140</v>
      </c>
      <c r="I146" s="316" t="s">
        <v>62</v>
      </c>
      <c r="J146" s="316" t="s">
        <v>713</v>
      </c>
      <c r="K146" s="315"/>
    </row>
    <row r="147" ht="17.25" customHeight="1">
      <c r="B147" s="313"/>
      <c r="C147" s="318" t="s">
        <v>714</v>
      </c>
      <c r="D147" s="318"/>
      <c r="E147" s="318"/>
      <c r="F147" s="319" t="s">
        <v>715</v>
      </c>
      <c r="G147" s="320"/>
      <c r="H147" s="318"/>
      <c r="I147" s="318"/>
      <c r="J147" s="318" t="s">
        <v>716</v>
      </c>
      <c r="K147" s="315"/>
    </row>
    <row r="148" ht="5.25" customHeight="1">
      <c r="B148" s="324"/>
      <c r="C148" s="321"/>
      <c r="D148" s="321"/>
      <c r="E148" s="321"/>
      <c r="F148" s="321"/>
      <c r="G148" s="322"/>
      <c r="H148" s="321"/>
      <c r="I148" s="321"/>
      <c r="J148" s="321"/>
      <c r="K148" s="345"/>
    </row>
    <row r="149" ht="15" customHeight="1">
      <c r="B149" s="324"/>
      <c r="C149" s="349" t="s">
        <v>720</v>
      </c>
      <c r="D149" s="302"/>
      <c r="E149" s="302"/>
      <c r="F149" s="350" t="s">
        <v>717</v>
      </c>
      <c r="G149" s="302"/>
      <c r="H149" s="349" t="s">
        <v>756</v>
      </c>
      <c r="I149" s="349" t="s">
        <v>719</v>
      </c>
      <c r="J149" s="349">
        <v>120</v>
      </c>
      <c r="K149" s="345"/>
    </row>
    <row r="150" ht="15" customHeight="1">
      <c r="B150" s="324"/>
      <c r="C150" s="349" t="s">
        <v>765</v>
      </c>
      <c r="D150" s="302"/>
      <c r="E150" s="302"/>
      <c r="F150" s="350" t="s">
        <v>717</v>
      </c>
      <c r="G150" s="302"/>
      <c r="H150" s="349" t="s">
        <v>776</v>
      </c>
      <c r="I150" s="349" t="s">
        <v>719</v>
      </c>
      <c r="J150" s="349" t="s">
        <v>767</v>
      </c>
      <c r="K150" s="345"/>
    </row>
    <row r="151" ht="15" customHeight="1">
      <c r="B151" s="324"/>
      <c r="C151" s="349" t="s">
        <v>666</v>
      </c>
      <c r="D151" s="302"/>
      <c r="E151" s="302"/>
      <c r="F151" s="350" t="s">
        <v>717</v>
      </c>
      <c r="G151" s="302"/>
      <c r="H151" s="349" t="s">
        <v>777</v>
      </c>
      <c r="I151" s="349" t="s">
        <v>719</v>
      </c>
      <c r="J151" s="349" t="s">
        <v>767</v>
      </c>
      <c r="K151" s="345"/>
    </row>
    <row r="152" ht="15" customHeight="1">
      <c r="B152" s="324"/>
      <c r="C152" s="349" t="s">
        <v>722</v>
      </c>
      <c r="D152" s="302"/>
      <c r="E152" s="302"/>
      <c r="F152" s="350" t="s">
        <v>723</v>
      </c>
      <c r="G152" s="302"/>
      <c r="H152" s="349" t="s">
        <v>756</v>
      </c>
      <c r="I152" s="349" t="s">
        <v>719</v>
      </c>
      <c r="J152" s="349">
        <v>50</v>
      </c>
      <c r="K152" s="345"/>
    </row>
    <row r="153" ht="15" customHeight="1">
      <c r="B153" s="324"/>
      <c r="C153" s="349" t="s">
        <v>725</v>
      </c>
      <c r="D153" s="302"/>
      <c r="E153" s="302"/>
      <c r="F153" s="350" t="s">
        <v>717</v>
      </c>
      <c r="G153" s="302"/>
      <c r="H153" s="349" t="s">
        <v>756</v>
      </c>
      <c r="I153" s="349" t="s">
        <v>727</v>
      </c>
      <c r="J153" s="349"/>
      <c r="K153" s="345"/>
    </row>
    <row r="154" ht="15" customHeight="1">
      <c r="B154" s="324"/>
      <c r="C154" s="349" t="s">
        <v>736</v>
      </c>
      <c r="D154" s="302"/>
      <c r="E154" s="302"/>
      <c r="F154" s="350" t="s">
        <v>723</v>
      </c>
      <c r="G154" s="302"/>
      <c r="H154" s="349" t="s">
        <v>756</v>
      </c>
      <c r="I154" s="349" t="s">
        <v>719</v>
      </c>
      <c r="J154" s="349">
        <v>50</v>
      </c>
      <c r="K154" s="345"/>
    </row>
    <row r="155" ht="15" customHeight="1">
      <c r="B155" s="324"/>
      <c r="C155" s="349" t="s">
        <v>744</v>
      </c>
      <c r="D155" s="302"/>
      <c r="E155" s="302"/>
      <c r="F155" s="350" t="s">
        <v>723</v>
      </c>
      <c r="G155" s="302"/>
      <c r="H155" s="349" t="s">
        <v>756</v>
      </c>
      <c r="I155" s="349" t="s">
        <v>719</v>
      </c>
      <c r="J155" s="349">
        <v>50</v>
      </c>
      <c r="K155" s="345"/>
    </row>
    <row r="156" ht="15" customHeight="1">
      <c r="B156" s="324"/>
      <c r="C156" s="349" t="s">
        <v>742</v>
      </c>
      <c r="D156" s="302"/>
      <c r="E156" s="302"/>
      <c r="F156" s="350" t="s">
        <v>723</v>
      </c>
      <c r="G156" s="302"/>
      <c r="H156" s="349" t="s">
        <v>756</v>
      </c>
      <c r="I156" s="349" t="s">
        <v>719</v>
      </c>
      <c r="J156" s="349">
        <v>50</v>
      </c>
      <c r="K156" s="345"/>
    </row>
    <row r="157" ht="15" customHeight="1">
      <c r="B157" s="324"/>
      <c r="C157" s="349" t="s">
        <v>128</v>
      </c>
      <c r="D157" s="302"/>
      <c r="E157" s="302"/>
      <c r="F157" s="350" t="s">
        <v>717</v>
      </c>
      <c r="G157" s="302"/>
      <c r="H157" s="349" t="s">
        <v>778</v>
      </c>
      <c r="I157" s="349" t="s">
        <v>719</v>
      </c>
      <c r="J157" s="349" t="s">
        <v>779</v>
      </c>
      <c r="K157" s="345"/>
    </row>
    <row r="158" ht="15" customHeight="1">
      <c r="B158" s="324"/>
      <c r="C158" s="349" t="s">
        <v>780</v>
      </c>
      <c r="D158" s="302"/>
      <c r="E158" s="302"/>
      <c r="F158" s="350" t="s">
        <v>717</v>
      </c>
      <c r="G158" s="302"/>
      <c r="H158" s="349" t="s">
        <v>781</v>
      </c>
      <c r="I158" s="349" t="s">
        <v>751</v>
      </c>
      <c r="J158" s="349"/>
      <c r="K158" s="345"/>
    </row>
    <row r="159" ht="15" customHeight="1">
      <c r="B159" s="351"/>
      <c r="C159" s="333"/>
      <c r="D159" s="333"/>
      <c r="E159" s="333"/>
      <c r="F159" s="333"/>
      <c r="G159" s="333"/>
      <c r="H159" s="333"/>
      <c r="I159" s="333"/>
      <c r="J159" s="333"/>
      <c r="K159" s="352"/>
    </row>
    <row r="160" ht="18.75" customHeight="1">
      <c r="B160" s="298"/>
      <c r="C160" s="302"/>
      <c r="D160" s="302"/>
      <c r="E160" s="302"/>
      <c r="F160" s="323"/>
      <c r="G160" s="302"/>
      <c r="H160" s="302"/>
      <c r="I160" s="302"/>
      <c r="J160" s="302"/>
      <c r="K160" s="298"/>
    </row>
    <row r="161" ht="18.75" customHeight="1">
      <c r="B161" s="309"/>
      <c r="C161" s="309"/>
      <c r="D161" s="309"/>
      <c r="E161" s="309"/>
      <c r="F161" s="309"/>
      <c r="G161" s="309"/>
      <c r="H161" s="309"/>
      <c r="I161" s="309"/>
      <c r="J161" s="309"/>
      <c r="K161" s="309"/>
    </row>
    <row r="162" ht="7.5" customHeight="1">
      <c r="B162" s="288"/>
      <c r="C162" s="289"/>
      <c r="D162" s="289"/>
      <c r="E162" s="289"/>
      <c r="F162" s="289"/>
      <c r="G162" s="289"/>
      <c r="H162" s="289"/>
      <c r="I162" s="289"/>
      <c r="J162" s="289"/>
      <c r="K162" s="290"/>
    </row>
    <row r="163" ht="45" customHeight="1">
      <c r="B163" s="291"/>
      <c r="C163" s="292" t="s">
        <v>782</v>
      </c>
      <c r="D163" s="292"/>
      <c r="E163" s="292"/>
      <c r="F163" s="292"/>
      <c r="G163" s="292"/>
      <c r="H163" s="292"/>
      <c r="I163" s="292"/>
      <c r="J163" s="292"/>
      <c r="K163" s="293"/>
    </row>
    <row r="164" ht="17.25" customHeight="1">
      <c r="B164" s="291"/>
      <c r="C164" s="316" t="s">
        <v>711</v>
      </c>
      <c r="D164" s="316"/>
      <c r="E164" s="316"/>
      <c r="F164" s="316" t="s">
        <v>712</v>
      </c>
      <c r="G164" s="353"/>
      <c r="H164" s="354" t="s">
        <v>140</v>
      </c>
      <c r="I164" s="354" t="s">
        <v>62</v>
      </c>
      <c r="J164" s="316" t="s">
        <v>713</v>
      </c>
      <c r="K164" s="293"/>
    </row>
    <row r="165" ht="17.25" customHeight="1">
      <c r="B165" s="294"/>
      <c r="C165" s="318" t="s">
        <v>714</v>
      </c>
      <c r="D165" s="318"/>
      <c r="E165" s="318"/>
      <c r="F165" s="319" t="s">
        <v>715</v>
      </c>
      <c r="G165" s="355"/>
      <c r="H165" s="356"/>
      <c r="I165" s="356"/>
      <c r="J165" s="318" t="s">
        <v>716</v>
      </c>
      <c r="K165" s="296"/>
    </row>
    <row r="166" ht="5.25" customHeight="1">
      <c r="B166" s="324"/>
      <c r="C166" s="321"/>
      <c r="D166" s="321"/>
      <c r="E166" s="321"/>
      <c r="F166" s="321"/>
      <c r="G166" s="322"/>
      <c r="H166" s="321"/>
      <c r="I166" s="321"/>
      <c r="J166" s="321"/>
      <c r="K166" s="345"/>
    </row>
    <row r="167" ht="15" customHeight="1">
      <c r="B167" s="324"/>
      <c r="C167" s="302" t="s">
        <v>720</v>
      </c>
      <c r="D167" s="302"/>
      <c r="E167" s="302"/>
      <c r="F167" s="323" t="s">
        <v>717</v>
      </c>
      <c r="G167" s="302"/>
      <c r="H167" s="302" t="s">
        <v>756</v>
      </c>
      <c r="I167" s="302" t="s">
        <v>719</v>
      </c>
      <c r="J167" s="302">
        <v>120</v>
      </c>
      <c r="K167" s="345"/>
    </row>
    <row r="168" ht="15" customHeight="1">
      <c r="B168" s="324"/>
      <c r="C168" s="302" t="s">
        <v>765</v>
      </c>
      <c r="D168" s="302"/>
      <c r="E168" s="302"/>
      <c r="F168" s="323" t="s">
        <v>717</v>
      </c>
      <c r="G168" s="302"/>
      <c r="H168" s="302" t="s">
        <v>766</v>
      </c>
      <c r="I168" s="302" t="s">
        <v>719</v>
      </c>
      <c r="J168" s="302" t="s">
        <v>767</v>
      </c>
      <c r="K168" s="345"/>
    </row>
    <row r="169" ht="15" customHeight="1">
      <c r="B169" s="324"/>
      <c r="C169" s="302" t="s">
        <v>666</v>
      </c>
      <c r="D169" s="302"/>
      <c r="E169" s="302"/>
      <c r="F169" s="323" t="s">
        <v>717</v>
      </c>
      <c r="G169" s="302"/>
      <c r="H169" s="302" t="s">
        <v>783</v>
      </c>
      <c r="I169" s="302" t="s">
        <v>719</v>
      </c>
      <c r="J169" s="302" t="s">
        <v>767</v>
      </c>
      <c r="K169" s="345"/>
    </row>
    <row r="170" ht="15" customHeight="1">
      <c r="B170" s="324"/>
      <c r="C170" s="302" t="s">
        <v>722</v>
      </c>
      <c r="D170" s="302"/>
      <c r="E170" s="302"/>
      <c r="F170" s="323" t="s">
        <v>723</v>
      </c>
      <c r="G170" s="302"/>
      <c r="H170" s="302" t="s">
        <v>783</v>
      </c>
      <c r="I170" s="302" t="s">
        <v>719</v>
      </c>
      <c r="J170" s="302">
        <v>50</v>
      </c>
      <c r="K170" s="345"/>
    </row>
    <row r="171" ht="15" customHeight="1">
      <c r="B171" s="324"/>
      <c r="C171" s="302" t="s">
        <v>725</v>
      </c>
      <c r="D171" s="302"/>
      <c r="E171" s="302"/>
      <c r="F171" s="323" t="s">
        <v>717</v>
      </c>
      <c r="G171" s="302"/>
      <c r="H171" s="302" t="s">
        <v>783</v>
      </c>
      <c r="I171" s="302" t="s">
        <v>727</v>
      </c>
      <c r="J171" s="302"/>
      <c r="K171" s="345"/>
    </row>
    <row r="172" ht="15" customHeight="1">
      <c r="B172" s="324"/>
      <c r="C172" s="302" t="s">
        <v>736</v>
      </c>
      <c r="D172" s="302"/>
      <c r="E172" s="302"/>
      <c r="F172" s="323" t="s">
        <v>723</v>
      </c>
      <c r="G172" s="302"/>
      <c r="H172" s="302" t="s">
        <v>783</v>
      </c>
      <c r="I172" s="302" t="s">
        <v>719</v>
      </c>
      <c r="J172" s="302">
        <v>50</v>
      </c>
      <c r="K172" s="345"/>
    </row>
    <row r="173" ht="15" customHeight="1">
      <c r="B173" s="324"/>
      <c r="C173" s="302" t="s">
        <v>744</v>
      </c>
      <c r="D173" s="302"/>
      <c r="E173" s="302"/>
      <c r="F173" s="323" t="s">
        <v>723</v>
      </c>
      <c r="G173" s="302"/>
      <c r="H173" s="302" t="s">
        <v>783</v>
      </c>
      <c r="I173" s="302" t="s">
        <v>719</v>
      </c>
      <c r="J173" s="302">
        <v>50</v>
      </c>
      <c r="K173" s="345"/>
    </row>
    <row r="174" ht="15" customHeight="1">
      <c r="B174" s="324"/>
      <c r="C174" s="302" t="s">
        <v>742</v>
      </c>
      <c r="D174" s="302"/>
      <c r="E174" s="302"/>
      <c r="F174" s="323" t="s">
        <v>723</v>
      </c>
      <c r="G174" s="302"/>
      <c r="H174" s="302" t="s">
        <v>783</v>
      </c>
      <c r="I174" s="302" t="s">
        <v>719</v>
      </c>
      <c r="J174" s="302">
        <v>50</v>
      </c>
      <c r="K174" s="345"/>
    </row>
    <row r="175" ht="15" customHeight="1">
      <c r="B175" s="324"/>
      <c r="C175" s="302" t="s">
        <v>139</v>
      </c>
      <c r="D175" s="302"/>
      <c r="E175" s="302"/>
      <c r="F175" s="323" t="s">
        <v>717</v>
      </c>
      <c r="G175" s="302"/>
      <c r="H175" s="302" t="s">
        <v>784</v>
      </c>
      <c r="I175" s="302" t="s">
        <v>785</v>
      </c>
      <c r="J175" s="302"/>
      <c r="K175" s="345"/>
    </row>
    <row r="176" ht="15" customHeight="1">
      <c r="B176" s="324"/>
      <c r="C176" s="302" t="s">
        <v>62</v>
      </c>
      <c r="D176" s="302"/>
      <c r="E176" s="302"/>
      <c r="F176" s="323" t="s">
        <v>717</v>
      </c>
      <c r="G176" s="302"/>
      <c r="H176" s="302" t="s">
        <v>786</v>
      </c>
      <c r="I176" s="302" t="s">
        <v>787</v>
      </c>
      <c r="J176" s="302">
        <v>1</v>
      </c>
      <c r="K176" s="345"/>
    </row>
    <row r="177" ht="15" customHeight="1">
      <c r="B177" s="324"/>
      <c r="C177" s="302" t="s">
        <v>58</v>
      </c>
      <c r="D177" s="302"/>
      <c r="E177" s="302"/>
      <c r="F177" s="323" t="s">
        <v>717</v>
      </c>
      <c r="G177" s="302"/>
      <c r="H177" s="302" t="s">
        <v>788</v>
      </c>
      <c r="I177" s="302" t="s">
        <v>719</v>
      </c>
      <c r="J177" s="302">
        <v>20</v>
      </c>
      <c r="K177" s="345"/>
    </row>
    <row r="178" ht="15" customHeight="1">
      <c r="B178" s="324"/>
      <c r="C178" s="302" t="s">
        <v>140</v>
      </c>
      <c r="D178" s="302"/>
      <c r="E178" s="302"/>
      <c r="F178" s="323" t="s">
        <v>717</v>
      </c>
      <c r="G178" s="302"/>
      <c r="H178" s="302" t="s">
        <v>789</v>
      </c>
      <c r="I178" s="302" t="s">
        <v>719</v>
      </c>
      <c r="J178" s="302">
        <v>255</v>
      </c>
      <c r="K178" s="345"/>
    </row>
    <row r="179" ht="15" customHeight="1">
      <c r="B179" s="324"/>
      <c r="C179" s="302" t="s">
        <v>141</v>
      </c>
      <c r="D179" s="302"/>
      <c r="E179" s="302"/>
      <c r="F179" s="323" t="s">
        <v>717</v>
      </c>
      <c r="G179" s="302"/>
      <c r="H179" s="302" t="s">
        <v>682</v>
      </c>
      <c r="I179" s="302" t="s">
        <v>719</v>
      </c>
      <c r="J179" s="302">
        <v>10</v>
      </c>
      <c r="K179" s="345"/>
    </row>
    <row r="180" ht="15" customHeight="1">
      <c r="B180" s="324"/>
      <c r="C180" s="302" t="s">
        <v>142</v>
      </c>
      <c r="D180" s="302"/>
      <c r="E180" s="302"/>
      <c r="F180" s="323" t="s">
        <v>717</v>
      </c>
      <c r="G180" s="302"/>
      <c r="H180" s="302" t="s">
        <v>790</v>
      </c>
      <c r="I180" s="302" t="s">
        <v>751</v>
      </c>
      <c r="J180" s="302"/>
      <c r="K180" s="345"/>
    </row>
    <row r="181" ht="15" customHeight="1">
      <c r="B181" s="324"/>
      <c r="C181" s="302" t="s">
        <v>791</v>
      </c>
      <c r="D181" s="302"/>
      <c r="E181" s="302"/>
      <c r="F181" s="323" t="s">
        <v>717</v>
      </c>
      <c r="G181" s="302"/>
      <c r="H181" s="302" t="s">
        <v>792</v>
      </c>
      <c r="I181" s="302" t="s">
        <v>751</v>
      </c>
      <c r="J181" s="302"/>
      <c r="K181" s="345"/>
    </row>
    <row r="182" ht="15" customHeight="1">
      <c r="B182" s="324"/>
      <c r="C182" s="302" t="s">
        <v>780</v>
      </c>
      <c r="D182" s="302"/>
      <c r="E182" s="302"/>
      <c r="F182" s="323" t="s">
        <v>717</v>
      </c>
      <c r="G182" s="302"/>
      <c r="H182" s="302" t="s">
        <v>793</v>
      </c>
      <c r="I182" s="302" t="s">
        <v>751</v>
      </c>
      <c r="J182" s="302"/>
      <c r="K182" s="345"/>
    </row>
    <row r="183" ht="15" customHeight="1">
      <c r="B183" s="324"/>
      <c r="C183" s="302" t="s">
        <v>144</v>
      </c>
      <c r="D183" s="302"/>
      <c r="E183" s="302"/>
      <c r="F183" s="323" t="s">
        <v>723</v>
      </c>
      <c r="G183" s="302"/>
      <c r="H183" s="302" t="s">
        <v>794</v>
      </c>
      <c r="I183" s="302" t="s">
        <v>719</v>
      </c>
      <c r="J183" s="302">
        <v>50</v>
      </c>
      <c r="K183" s="345"/>
    </row>
    <row r="184" ht="15" customHeight="1">
      <c r="B184" s="324"/>
      <c r="C184" s="302" t="s">
        <v>795</v>
      </c>
      <c r="D184" s="302"/>
      <c r="E184" s="302"/>
      <c r="F184" s="323" t="s">
        <v>723</v>
      </c>
      <c r="G184" s="302"/>
      <c r="H184" s="302" t="s">
        <v>796</v>
      </c>
      <c r="I184" s="302" t="s">
        <v>797</v>
      </c>
      <c r="J184" s="302"/>
      <c r="K184" s="345"/>
    </row>
    <row r="185" ht="15" customHeight="1">
      <c r="B185" s="324"/>
      <c r="C185" s="302" t="s">
        <v>798</v>
      </c>
      <c r="D185" s="302"/>
      <c r="E185" s="302"/>
      <c r="F185" s="323" t="s">
        <v>723</v>
      </c>
      <c r="G185" s="302"/>
      <c r="H185" s="302" t="s">
        <v>799</v>
      </c>
      <c r="I185" s="302" t="s">
        <v>797</v>
      </c>
      <c r="J185" s="302"/>
      <c r="K185" s="345"/>
    </row>
    <row r="186" ht="15" customHeight="1">
      <c r="B186" s="324"/>
      <c r="C186" s="302" t="s">
        <v>800</v>
      </c>
      <c r="D186" s="302"/>
      <c r="E186" s="302"/>
      <c r="F186" s="323" t="s">
        <v>723</v>
      </c>
      <c r="G186" s="302"/>
      <c r="H186" s="302" t="s">
        <v>801</v>
      </c>
      <c r="I186" s="302" t="s">
        <v>797</v>
      </c>
      <c r="J186" s="302"/>
      <c r="K186" s="345"/>
    </row>
    <row r="187" ht="15" customHeight="1">
      <c r="B187" s="324"/>
      <c r="C187" s="357" t="s">
        <v>802</v>
      </c>
      <c r="D187" s="302"/>
      <c r="E187" s="302"/>
      <c r="F187" s="323" t="s">
        <v>723</v>
      </c>
      <c r="G187" s="302"/>
      <c r="H187" s="302" t="s">
        <v>803</v>
      </c>
      <c r="I187" s="302" t="s">
        <v>804</v>
      </c>
      <c r="J187" s="358" t="s">
        <v>805</v>
      </c>
      <c r="K187" s="345"/>
    </row>
    <row r="188" ht="15" customHeight="1">
      <c r="B188" s="324"/>
      <c r="C188" s="308" t="s">
        <v>47</v>
      </c>
      <c r="D188" s="302"/>
      <c r="E188" s="302"/>
      <c r="F188" s="323" t="s">
        <v>717</v>
      </c>
      <c r="G188" s="302"/>
      <c r="H188" s="298" t="s">
        <v>806</v>
      </c>
      <c r="I188" s="302" t="s">
        <v>807</v>
      </c>
      <c r="J188" s="302"/>
      <c r="K188" s="345"/>
    </row>
    <row r="189" ht="15" customHeight="1">
      <c r="B189" s="324"/>
      <c r="C189" s="308" t="s">
        <v>808</v>
      </c>
      <c r="D189" s="302"/>
      <c r="E189" s="302"/>
      <c r="F189" s="323" t="s">
        <v>717</v>
      </c>
      <c r="G189" s="302"/>
      <c r="H189" s="302" t="s">
        <v>809</v>
      </c>
      <c r="I189" s="302" t="s">
        <v>751</v>
      </c>
      <c r="J189" s="302"/>
      <c r="K189" s="345"/>
    </row>
    <row r="190" ht="15" customHeight="1">
      <c r="B190" s="324"/>
      <c r="C190" s="308" t="s">
        <v>810</v>
      </c>
      <c r="D190" s="302"/>
      <c r="E190" s="302"/>
      <c r="F190" s="323" t="s">
        <v>717</v>
      </c>
      <c r="G190" s="302"/>
      <c r="H190" s="302" t="s">
        <v>811</v>
      </c>
      <c r="I190" s="302" t="s">
        <v>751</v>
      </c>
      <c r="J190" s="302"/>
      <c r="K190" s="345"/>
    </row>
    <row r="191" ht="15" customHeight="1">
      <c r="B191" s="324"/>
      <c r="C191" s="308" t="s">
        <v>812</v>
      </c>
      <c r="D191" s="302"/>
      <c r="E191" s="302"/>
      <c r="F191" s="323" t="s">
        <v>723</v>
      </c>
      <c r="G191" s="302"/>
      <c r="H191" s="302" t="s">
        <v>813</v>
      </c>
      <c r="I191" s="302" t="s">
        <v>751</v>
      </c>
      <c r="J191" s="302"/>
      <c r="K191" s="345"/>
    </row>
    <row r="192" ht="15" customHeight="1">
      <c r="B192" s="351"/>
      <c r="C192" s="359"/>
      <c r="D192" s="333"/>
      <c r="E192" s="333"/>
      <c r="F192" s="333"/>
      <c r="G192" s="333"/>
      <c r="H192" s="333"/>
      <c r="I192" s="333"/>
      <c r="J192" s="333"/>
      <c r="K192" s="352"/>
    </row>
    <row r="193" ht="18.75" customHeight="1">
      <c r="B193" s="298"/>
      <c r="C193" s="302"/>
      <c r="D193" s="302"/>
      <c r="E193" s="302"/>
      <c r="F193" s="323"/>
      <c r="G193" s="302"/>
      <c r="H193" s="302"/>
      <c r="I193" s="302"/>
      <c r="J193" s="302"/>
      <c r="K193" s="298"/>
    </row>
    <row r="194" ht="18.75" customHeight="1">
      <c r="B194" s="298"/>
      <c r="C194" s="302"/>
      <c r="D194" s="302"/>
      <c r="E194" s="302"/>
      <c r="F194" s="323"/>
      <c r="G194" s="302"/>
      <c r="H194" s="302"/>
      <c r="I194" s="302"/>
      <c r="J194" s="302"/>
      <c r="K194" s="298"/>
    </row>
    <row r="195" ht="18.75" customHeight="1">
      <c r="B195" s="309"/>
      <c r="C195" s="309"/>
      <c r="D195" s="309"/>
      <c r="E195" s="309"/>
      <c r="F195" s="309"/>
      <c r="G195" s="309"/>
      <c r="H195" s="309"/>
      <c r="I195" s="309"/>
      <c r="J195" s="309"/>
      <c r="K195" s="309"/>
    </row>
    <row r="196" ht="13.5">
      <c r="B196" s="288"/>
      <c r="C196" s="289"/>
      <c r="D196" s="289"/>
      <c r="E196" s="289"/>
      <c r="F196" s="289"/>
      <c r="G196" s="289"/>
      <c r="H196" s="289"/>
      <c r="I196" s="289"/>
      <c r="J196" s="289"/>
      <c r="K196" s="290"/>
    </row>
    <row r="197" ht="21">
      <c r="B197" s="291"/>
      <c r="C197" s="292" t="s">
        <v>814</v>
      </c>
      <c r="D197" s="292"/>
      <c r="E197" s="292"/>
      <c r="F197" s="292"/>
      <c r="G197" s="292"/>
      <c r="H197" s="292"/>
      <c r="I197" s="292"/>
      <c r="J197" s="292"/>
      <c r="K197" s="293"/>
    </row>
    <row r="198" ht="25.5" customHeight="1">
      <c r="B198" s="291"/>
      <c r="C198" s="360" t="s">
        <v>815</v>
      </c>
      <c r="D198" s="360"/>
      <c r="E198" s="360"/>
      <c r="F198" s="360" t="s">
        <v>816</v>
      </c>
      <c r="G198" s="361"/>
      <c r="H198" s="360" t="s">
        <v>817</v>
      </c>
      <c r="I198" s="360"/>
      <c r="J198" s="360"/>
      <c r="K198" s="293"/>
    </row>
    <row r="199" ht="5.25" customHeight="1">
      <c r="B199" s="324"/>
      <c r="C199" s="321"/>
      <c r="D199" s="321"/>
      <c r="E199" s="321"/>
      <c r="F199" s="321"/>
      <c r="G199" s="302"/>
      <c r="H199" s="321"/>
      <c r="I199" s="321"/>
      <c r="J199" s="321"/>
      <c r="K199" s="345"/>
    </row>
    <row r="200" ht="15" customHeight="1">
      <c r="B200" s="324"/>
      <c r="C200" s="302" t="s">
        <v>807</v>
      </c>
      <c r="D200" s="302"/>
      <c r="E200" s="302"/>
      <c r="F200" s="323" t="s">
        <v>48</v>
      </c>
      <c r="G200" s="302"/>
      <c r="H200" s="302" t="s">
        <v>818</v>
      </c>
      <c r="I200" s="302"/>
      <c r="J200" s="302"/>
      <c r="K200" s="345"/>
    </row>
    <row r="201" ht="15" customHeight="1">
      <c r="B201" s="324"/>
      <c r="C201" s="330"/>
      <c r="D201" s="302"/>
      <c r="E201" s="302"/>
      <c r="F201" s="323" t="s">
        <v>49</v>
      </c>
      <c r="G201" s="302"/>
      <c r="H201" s="302" t="s">
        <v>819</v>
      </c>
      <c r="I201" s="302"/>
      <c r="J201" s="302"/>
      <c r="K201" s="345"/>
    </row>
    <row r="202" ht="15" customHeight="1">
      <c r="B202" s="324"/>
      <c r="C202" s="330"/>
      <c r="D202" s="302"/>
      <c r="E202" s="302"/>
      <c r="F202" s="323" t="s">
        <v>52</v>
      </c>
      <c r="G202" s="302"/>
      <c r="H202" s="302" t="s">
        <v>820</v>
      </c>
      <c r="I202" s="302"/>
      <c r="J202" s="302"/>
      <c r="K202" s="345"/>
    </row>
    <row r="203" ht="15" customHeight="1">
      <c r="B203" s="324"/>
      <c r="C203" s="302"/>
      <c r="D203" s="302"/>
      <c r="E203" s="302"/>
      <c r="F203" s="323" t="s">
        <v>50</v>
      </c>
      <c r="G203" s="302"/>
      <c r="H203" s="302" t="s">
        <v>821</v>
      </c>
      <c r="I203" s="302"/>
      <c r="J203" s="302"/>
      <c r="K203" s="345"/>
    </row>
    <row r="204" ht="15" customHeight="1">
      <c r="B204" s="324"/>
      <c r="C204" s="302"/>
      <c r="D204" s="302"/>
      <c r="E204" s="302"/>
      <c r="F204" s="323" t="s">
        <v>51</v>
      </c>
      <c r="G204" s="302"/>
      <c r="H204" s="302" t="s">
        <v>822</v>
      </c>
      <c r="I204" s="302"/>
      <c r="J204" s="302"/>
      <c r="K204" s="345"/>
    </row>
    <row r="205" ht="15" customHeight="1">
      <c r="B205" s="324"/>
      <c r="C205" s="302"/>
      <c r="D205" s="302"/>
      <c r="E205" s="302"/>
      <c r="F205" s="323"/>
      <c r="G205" s="302"/>
      <c r="H205" s="302"/>
      <c r="I205" s="302"/>
      <c r="J205" s="302"/>
      <c r="K205" s="345"/>
    </row>
    <row r="206" ht="15" customHeight="1">
      <c r="B206" s="324"/>
      <c r="C206" s="302" t="s">
        <v>763</v>
      </c>
      <c r="D206" s="302"/>
      <c r="E206" s="302"/>
      <c r="F206" s="323" t="s">
        <v>85</v>
      </c>
      <c r="G206" s="302"/>
      <c r="H206" s="302" t="s">
        <v>823</v>
      </c>
      <c r="I206" s="302"/>
      <c r="J206" s="302"/>
      <c r="K206" s="345"/>
    </row>
    <row r="207" ht="15" customHeight="1">
      <c r="B207" s="324"/>
      <c r="C207" s="330"/>
      <c r="D207" s="302"/>
      <c r="E207" s="302"/>
      <c r="F207" s="323" t="s">
        <v>662</v>
      </c>
      <c r="G207" s="302"/>
      <c r="H207" s="302" t="s">
        <v>663</v>
      </c>
      <c r="I207" s="302"/>
      <c r="J207" s="302"/>
      <c r="K207" s="345"/>
    </row>
    <row r="208" ht="15" customHeight="1">
      <c r="B208" s="324"/>
      <c r="C208" s="302"/>
      <c r="D208" s="302"/>
      <c r="E208" s="302"/>
      <c r="F208" s="323" t="s">
        <v>660</v>
      </c>
      <c r="G208" s="302"/>
      <c r="H208" s="302" t="s">
        <v>824</v>
      </c>
      <c r="I208" s="302"/>
      <c r="J208" s="302"/>
      <c r="K208" s="345"/>
    </row>
    <row r="209" ht="15" customHeight="1">
      <c r="B209" s="362"/>
      <c r="C209" s="330"/>
      <c r="D209" s="330"/>
      <c r="E209" s="330"/>
      <c r="F209" s="323" t="s">
        <v>116</v>
      </c>
      <c r="G209" s="308"/>
      <c r="H209" s="349" t="s">
        <v>117</v>
      </c>
      <c r="I209" s="349"/>
      <c r="J209" s="349"/>
      <c r="K209" s="363"/>
    </row>
    <row r="210" ht="15" customHeight="1">
      <c r="B210" s="362"/>
      <c r="C210" s="330"/>
      <c r="D210" s="330"/>
      <c r="E210" s="330"/>
      <c r="F210" s="323" t="s">
        <v>664</v>
      </c>
      <c r="G210" s="308"/>
      <c r="H210" s="349" t="s">
        <v>825</v>
      </c>
      <c r="I210" s="349"/>
      <c r="J210" s="349"/>
      <c r="K210" s="363"/>
    </row>
    <row r="211" ht="15" customHeight="1">
      <c r="B211" s="362"/>
      <c r="C211" s="330"/>
      <c r="D211" s="330"/>
      <c r="E211" s="330"/>
      <c r="F211" s="364"/>
      <c r="G211" s="308"/>
      <c r="H211" s="365"/>
      <c r="I211" s="365"/>
      <c r="J211" s="365"/>
      <c r="K211" s="363"/>
    </row>
    <row r="212" ht="15" customHeight="1">
      <c r="B212" s="362"/>
      <c r="C212" s="302" t="s">
        <v>787</v>
      </c>
      <c r="D212" s="330"/>
      <c r="E212" s="330"/>
      <c r="F212" s="323">
        <v>1</v>
      </c>
      <c r="G212" s="308"/>
      <c r="H212" s="349" t="s">
        <v>826</v>
      </c>
      <c r="I212" s="349"/>
      <c r="J212" s="349"/>
      <c r="K212" s="363"/>
    </row>
    <row r="213" ht="15" customHeight="1">
      <c r="B213" s="362"/>
      <c r="C213" s="330"/>
      <c r="D213" s="330"/>
      <c r="E213" s="330"/>
      <c r="F213" s="323">
        <v>2</v>
      </c>
      <c r="G213" s="308"/>
      <c r="H213" s="349" t="s">
        <v>827</v>
      </c>
      <c r="I213" s="349"/>
      <c r="J213" s="349"/>
      <c r="K213" s="363"/>
    </row>
    <row r="214" ht="15" customHeight="1">
      <c r="B214" s="362"/>
      <c r="C214" s="330"/>
      <c r="D214" s="330"/>
      <c r="E214" s="330"/>
      <c r="F214" s="323">
        <v>3</v>
      </c>
      <c r="G214" s="308"/>
      <c r="H214" s="349" t="s">
        <v>828</v>
      </c>
      <c r="I214" s="349"/>
      <c r="J214" s="349"/>
      <c r="K214" s="363"/>
    </row>
    <row r="215" ht="15" customHeight="1">
      <c r="B215" s="362"/>
      <c r="C215" s="330"/>
      <c r="D215" s="330"/>
      <c r="E215" s="330"/>
      <c r="F215" s="323">
        <v>4</v>
      </c>
      <c r="G215" s="308"/>
      <c r="H215" s="349" t="s">
        <v>829</v>
      </c>
      <c r="I215" s="349"/>
      <c r="J215" s="349"/>
      <c r="K215" s="363"/>
    </row>
    <row r="216" ht="12.75" customHeight="1">
      <c r="B216" s="366"/>
      <c r="C216" s="367"/>
      <c r="D216" s="367"/>
      <c r="E216" s="367"/>
      <c r="F216" s="367"/>
      <c r="G216" s="367"/>
      <c r="H216" s="367"/>
      <c r="I216" s="367"/>
      <c r="J216" s="367"/>
      <c r="K216" s="36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87</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126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ROUND(J82,2)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ROUND(SUM(BE82:BE130), 2)</f>
        <v>0</v>
      </c>
      <c r="G30" s="46"/>
      <c r="H30" s="46"/>
      <c r="I30" s="157">
        <v>0.20999999999999999</v>
      </c>
      <c r="J30" s="156">
        <f>ROUND(ROUND((SUM(BE82:BE130)), 2)*I30, 2)</f>
        <v>0</v>
      </c>
      <c r="K30" s="50"/>
    </row>
    <row r="31" s="1" customFormat="1" ht="14.4" customHeight="1">
      <c r="B31" s="45"/>
      <c r="C31" s="46"/>
      <c r="D31" s="46"/>
      <c r="E31" s="54" t="s">
        <v>49</v>
      </c>
      <c r="F31" s="156">
        <f>ROUND(SUM(BF82:BF130), 2)</f>
        <v>0</v>
      </c>
      <c r="G31" s="46"/>
      <c r="H31" s="46"/>
      <c r="I31" s="157">
        <v>0.14999999999999999</v>
      </c>
      <c r="J31" s="156">
        <f>ROUND(ROUND((SUM(BF82:BF130)), 2)*I31, 2)</f>
        <v>0</v>
      </c>
      <c r="K31" s="50"/>
    </row>
    <row r="32" hidden="1" s="1" customFormat="1" ht="14.4" customHeight="1">
      <c r="B32" s="45"/>
      <c r="C32" s="46"/>
      <c r="D32" s="46"/>
      <c r="E32" s="54" t="s">
        <v>50</v>
      </c>
      <c r="F32" s="156">
        <f>ROUND(SUM(BG82:BG130), 2)</f>
        <v>0</v>
      </c>
      <c r="G32" s="46"/>
      <c r="H32" s="46"/>
      <c r="I32" s="157">
        <v>0.20999999999999999</v>
      </c>
      <c r="J32" s="156">
        <v>0</v>
      </c>
      <c r="K32" s="50"/>
    </row>
    <row r="33" hidden="1" s="1" customFormat="1" ht="14.4" customHeight="1">
      <c r="B33" s="45"/>
      <c r="C33" s="46"/>
      <c r="D33" s="46"/>
      <c r="E33" s="54" t="s">
        <v>51</v>
      </c>
      <c r="F33" s="156">
        <f>ROUND(SUM(BH82:BH130), 2)</f>
        <v>0</v>
      </c>
      <c r="G33" s="46"/>
      <c r="H33" s="46"/>
      <c r="I33" s="157">
        <v>0.14999999999999999</v>
      </c>
      <c r="J33" s="156">
        <v>0</v>
      </c>
      <c r="K33" s="50"/>
    </row>
    <row r="34" hidden="1" s="1" customFormat="1" ht="14.4" customHeight="1">
      <c r="B34" s="45"/>
      <c r="C34" s="46"/>
      <c r="D34" s="46"/>
      <c r="E34" s="54" t="s">
        <v>52</v>
      </c>
      <c r="F34" s="156">
        <f>ROUND(SUM(BI82:BI130),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01 - SO 01 - Odstranění sedimentu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J82</f>
        <v>0</v>
      </c>
      <c r="K56" s="50"/>
      <c r="AU56" s="23" t="s">
        <v>131</v>
      </c>
    </row>
    <row r="57" s="7" customFormat="1" ht="24.96" customHeight="1">
      <c r="B57" s="176"/>
      <c r="C57" s="177"/>
      <c r="D57" s="178" t="s">
        <v>132</v>
      </c>
      <c r="E57" s="179"/>
      <c r="F57" s="179"/>
      <c r="G57" s="179"/>
      <c r="H57" s="179"/>
      <c r="I57" s="180"/>
      <c r="J57" s="181">
        <f>J83</f>
        <v>0</v>
      </c>
      <c r="K57" s="182"/>
    </row>
    <row r="58" s="8" customFormat="1" ht="19.92" customHeight="1">
      <c r="B58" s="183"/>
      <c r="C58" s="184"/>
      <c r="D58" s="185" t="s">
        <v>133</v>
      </c>
      <c r="E58" s="186"/>
      <c r="F58" s="186"/>
      <c r="G58" s="186"/>
      <c r="H58" s="186"/>
      <c r="I58" s="187"/>
      <c r="J58" s="188">
        <f>J84</f>
        <v>0</v>
      </c>
      <c r="K58" s="189"/>
    </row>
    <row r="59" s="8" customFormat="1" ht="19.92" customHeight="1">
      <c r="B59" s="183"/>
      <c r="C59" s="184"/>
      <c r="D59" s="185" t="s">
        <v>134</v>
      </c>
      <c r="E59" s="186"/>
      <c r="F59" s="186"/>
      <c r="G59" s="186"/>
      <c r="H59" s="186"/>
      <c r="I59" s="187"/>
      <c r="J59" s="188">
        <f>J103</f>
        <v>0</v>
      </c>
      <c r="K59" s="189"/>
    </row>
    <row r="60" s="8" customFormat="1" ht="19.92" customHeight="1">
      <c r="B60" s="183"/>
      <c r="C60" s="184"/>
      <c r="D60" s="185" t="s">
        <v>135</v>
      </c>
      <c r="E60" s="186"/>
      <c r="F60" s="186"/>
      <c r="G60" s="186"/>
      <c r="H60" s="186"/>
      <c r="I60" s="187"/>
      <c r="J60" s="188">
        <f>J120</f>
        <v>0</v>
      </c>
      <c r="K60" s="189"/>
    </row>
    <row r="61" s="8" customFormat="1" ht="19.92" customHeight="1">
      <c r="B61" s="183"/>
      <c r="C61" s="184"/>
      <c r="D61" s="185" t="s">
        <v>136</v>
      </c>
      <c r="E61" s="186"/>
      <c r="F61" s="186"/>
      <c r="G61" s="186"/>
      <c r="H61" s="186"/>
      <c r="I61" s="187"/>
      <c r="J61" s="188">
        <f>J124</f>
        <v>0</v>
      </c>
      <c r="K61" s="189"/>
    </row>
    <row r="62" s="8" customFormat="1" ht="14.88" customHeight="1">
      <c r="B62" s="183"/>
      <c r="C62" s="184"/>
      <c r="D62" s="185" t="s">
        <v>137</v>
      </c>
      <c r="E62" s="186"/>
      <c r="F62" s="186"/>
      <c r="G62" s="186"/>
      <c r="H62" s="186"/>
      <c r="I62" s="187"/>
      <c r="J62" s="188">
        <f>J125</f>
        <v>0</v>
      </c>
      <c r="K62" s="189"/>
    </row>
    <row r="63" s="1" customFormat="1" ht="21.84" customHeight="1">
      <c r="B63" s="45"/>
      <c r="C63" s="46"/>
      <c r="D63" s="46"/>
      <c r="E63" s="46"/>
      <c r="F63" s="46"/>
      <c r="G63" s="46"/>
      <c r="H63" s="46"/>
      <c r="I63" s="143"/>
      <c r="J63" s="46"/>
      <c r="K63" s="50"/>
    </row>
    <row r="64" s="1" customFormat="1" ht="6.96" customHeight="1">
      <c r="B64" s="66"/>
      <c r="C64" s="67"/>
      <c r="D64" s="67"/>
      <c r="E64" s="67"/>
      <c r="F64" s="67"/>
      <c r="G64" s="67"/>
      <c r="H64" s="67"/>
      <c r="I64" s="165"/>
      <c r="J64" s="67"/>
      <c r="K64" s="68"/>
    </row>
    <row r="68" s="1" customFormat="1" ht="6.96" customHeight="1">
      <c r="B68" s="69"/>
      <c r="C68" s="70"/>
      <c r="D68" s="70"/>
      <c r="E68" s="70"/>
      <c r="F68" s="70"/>
      <c r="G68" s="70"/>
      <c r="H68" s="70"/>
      <c r="I68" s="168"/>
      <c r="J68" s="70"/>
      <c r="K68" s="70"/>
      <c r="L68" s="71"/>
    </row>
    <row r="69" s="1" customFormat="1" ht="36.96" customHeight="1">
      <c r="B69" s="45"/>
      <c r="C69" s="72" t="s">
        <v>138</v>
      </c>
      <c r="D69" s="73"/>
      <c r="E69" s="73"/>
      <c r="F69" s="73"/>
      <c r="G69" s="73"/>
      <c r="H69" s="73"/>
      <c r="I69" s="190"/>
      <c r="J69" s="73"/>
      <c r="K69" s="73"/>
      <c r="L69" s="71"/>
    </row>
    <row r="70" s="1" customFormat="1" ht="6.96" customHeight="1">
      <c r="B70" s="45"/>
      <c r="C70" s="73"/>
      <c r="D70" s="73"/>
      <c r="E70" s="73"/>
      <c r="F70" s="73"/>
      <c r="G70" s="73"/>
      <c r="H70" s="73"/>
      <c r="I70" s="190"/>
      <c r="J70" s="73"/>
      <c r="K70" s="73"/>
      <c r="L70" s="71"/>
    </row>
    <row r="71" s="1" customFormat="1" ht="14.4" customHeight="1">
      <c r="B71" s="45"/>
      <c r="C71" s="75" t="s">
        <v>18</v>
      </c>
      <c r="D71" s="73"/>
      <c r="E71" s="73"/>
      <c r="F71" s="73"/>
      <c r="G71" s="73"/>
      <c r="H71" s="73"/>
      <c r="I71" s="190"/>
      <c r="J71" s="73"/>
      <c r="K71" s="73"/>
      <c r="L71" s="71"/>
    </row>
    <row r="72" s="1" customFormat="1" ht="14.4" customHeight="1">
      <c r="B72" s="45"/>
      <c r="C72" s="73"/>
      <c r="D72" s="73"/>
      <c r="E72" s="191" t="str">
        <f>E7</f>
        <v>Rybník Haltýř - Odstranění sedimentu</v>
      </c>
      <c r="F72" s="75"/>
      <c r="G72" s="75"/>
      <c r="H72" s="75"/>
      <c r="I72" s="190"/>
      <c r="J72" s="73"/>
      <c r="K72" s="73"/>
      <c r="L72" s="71"/>
    </row>
    <row r="73" s="1" customFormat="1" ht="14.4" customHeight="1">
      <c r="B73" s="45"/>
      <c r="C73" s="75" t="s">
        <v>125</v>
      </c>
      <c r="D73" s="73"/>
      <c r="E73" s="73"/>
      <c r="F73" s="73"/>
      <c r="G73" s="73"/>
      <c r="H73" s="73"/>
      <c r="I73" s="190"/>
      <c r="J73" s="73"/>
      <c r="K73" s="73"/>
      <c r="L73" s="71"/>
    </row>
    <row r="74" s="1" customFormat="1" ht="16.2" customHeight="1">
      <c r="B74" s="45"/>
      <c r="C74" s="73"/>
      <c r="D74" s="73"/>
      <c r="E74" s="81" t="str">
        <f>E9</f>
        <v>SO 01 - SO 01 - Odstranění sedimentu</v>
      </c>
      <c r="F74" s="73"/>
      <c r="G74" s="73"/>
      <c r="H74" s="73"/>
      <c r="I74" s="190"/>
      <c r="J74" s="73"/>
      <c r="K74" s="73"/>
      <c r="L74" s="71"/>
    </row>
    <row r="75" s="1" customFormat="1" ht="6.96" customHeight="1">
      <c r="B75" s="45"/>
      <c r="C75" s="73"/>
      <c r="D75" s="73"/>
      <c r="E75" s="73"/>
      <c r="F75" s="73"/>
      <c r="G75" s="73"/>
      <c r="H75" s="73"/>
      <c r="I75" s="190"/>
      <c r="J75" s="73"/>
      <c r="K75" s="73"/>
      <c r="L75" s="71"/>
    </row>
    <row r="76" s="1" customFormat="1" ht="18" customHeight="1">
      <c r="B76" s="45"/>
      <c r="C76" s="75" t="s">
        <v>24</v>
      </c>
      <c r="D76" s="73"/>
      <c r="E76" s="73"/>
      <c r="F76" s="192" t="str">
        <f>F12</f>
        <v>Sendražice u Kolína</v>
      </c>
      <c r="G76" s="73"/>
      <c r="H76" s="73"/>
      <c r="I76" s="193" t="s">
        <v>26</v>
      </c>
      <c r="J76" s="84" t="str">
        <f>IF(J12="","",J12)</f>
        <v>23. 1. 2018</v>
      </c>
      <c r="K76" s="73"/>
      <c r="L76" s="71"/>
    </row>
    <row r="77" s="1" customFormat="1" ht="6.96" customHeight="1">
      <c r="B77" s="45"/>
      <c r="C77" s="73"/>
      <c r="D77" s="73"/>
      <c r="E77" s="73"/>
      <c r="F77" s="73"/>
      <c r="G77" s="73"/>
      <c r="H77" s="73"/>
      <c r="I77" s="190"/>
      <c r="J77" s="73"/>
      <c r="K77" s="73"/>
      <c r="L77" s="71"/>
    </row>
    <row r="78" s="1" customFormat="1">
      <c r="B78" s="45"/>
      <c r="C78" s="75" t="s">
        <v>28</v>
      </c>
      <c r="D78" s="73"/>
      <c r="E78" s="73"/>
      <c r="F78" s="192" t="str">
        <f>E15</f>
        <v>Město Kolín</v>
      </c>
      <c r="G78" s="73"/>
      <c r="H78" s="73"/>
      <c r="I78" s="193" t="s">
        <v>36</v>
      </c>
      <c r="J78" s="192" t="str">
        <f>E21</f>
        <v>Vodohospodářský rozvoj a výtavba, a.s.</v>
      </c>
      <c r="K78" s="73"/>
      <c r="L78" s="71"/>
    </row>
    <row r="79" s="1" customFormat="1" ht="14.4" customHeight="1">
      <c r="B79" s="45"/>
      <c r="C79" s="75" t="s">
        <v>34</v>
      </c>
      <c r="D79" s="73"/>
      <c r="E79" s="73"/>
      <c r="F79" s="192" t="str">
        <f>IF(E18="","",E18)</f>
        <v/>
      </c>
      <c r="G79" s="73"/>
      <c r="H79" s="73"/>
      <c r="I79" s="190"/>
      <c r="J79" s="73"/>
      <c r="K79" s="73"/>
      <c r="L79" s="71"/>
    </row>
    <row r="80" s="1" customFormat="1" ht="10.32" customHeight="1">
      <c r="B80" s="45"/>
      <c r="C80" s="73"/>
      <c r="D80" s="73"/>
      <c r="E80" s="73"/>
      <c r="F80" s="73"/>
      <c r="G80" s="73"/>
      <c r="H80" s="73"/>
      <c r="I80" s="190"/>
      <c r="J80" s="73"/>
      <c r="K80" s="73"/>
      <c r="L80" s="71"/>
    </row>
    <row r="81" s="9" customFormat="1" ht="29.28" customHeight="1">
      <c r="B81" s="194"/>
      <c r="C81" s="195" t="s">
        <v>139</v>
      </c>
      <c r="D81" s="196" t="s">
        <v>62</v>
      </c>
      <c r="E81" s="196" t="s">
        <v>58</v>
      </c>
      <c r="F81" s="196" t="s">
        <v>140</v>
      </c>
      <c r="G81" s="196" t="s">
        <v>141</v>
      </c>
      <c r="H81" s="196" t="s">
        <v>142</v>
      </c>
      <c r="I81" s="197" t="s">
        <v>143</v>
      </c>
      <c r="J81" s="196" t="s">
        <v>129</v>
      </c>
      <c r="K81" s="198" t="s">
        <v>144</v>
      </c>
      <c r="L81" s="199"/>
      <c r="M81" s="101" t="s">
        <v>145</v>
      </c>
      <c r="N81" s="102" t="s">
        <v>47</v>
      </c>
      <c r="O81" s="102" t="s">
        <v>146</v>
      </c>
      <c r="P81" s="102" t="s">
        <v>147</v>
      </c>
      <c r="Q81" s="102" t="s">
        <v>148</v>
      </c>
      <c r="R81" s="102" t="s">
        <v>149</v>
      </c>
      <c r="S81" s="102" t="s">
        <v>150</v>
      </c>
      <c r="T81" s="103" t="s">
        <v>151</v>
      </c>
    </row>
    <row r="82" s="1" customFormat="1" ht="29.28" customHeight="1">
      <c r="B82" s="45"/>
      <c r="C82" s="107" t="s">
        <v>130</v>
      </c>
      <c r="D82" s="73"/>
      <c r="E82" s="73"/>
      <c r="F82" s="73"/>
      <c r="G82" s="73"/>
      <c r="H82" s="73"/>
      <c r="I82" s="190"/>
      <c r="J82" s="200">
        <f>BK82</f>
        <v>0</v>
      </c>
      <c r="K82" s="73"/>
      <c r="L82" s="71"/>
      <c r="M82" s="104"/>
      <c r="N82" s="105"/>
      <c r="O82" s="105"/>
      <c r="P82" s="201">
        <f>P83</f>
        <v>0</v>
      </c>
      <c r="Q82" s="105"/>
      <c r="R82" s="201">
        <f>R83</f>
        <v>117.64986999999999</v>
      </c>
      <c r="S82" s="105"/>
      <c r="T82" s="202">
        <f>T83</f>
        <v>133.75</v>
      </c>
      <c r="AT82" s="23" t="s">
        <v>77</v>
      </c>
      <c r="AU82" s="23" t="s">
        <v>131</v>
      </c>
      <c r="BK82" s="203">
        <f>BK83</f>
        <v>0</v>
      </c>
    </row>
    <row r="83" s="10" customFormat="1" ht="37.44" customHeight="1">
      <c r="B83" s="204"/>
      <c r="C83" s="205"/>
      <c r="D83" s="206" t="s">
        <v>77</v>
      </c>
      <c r="E83" s="207" t="s">
        <v>152</v>
      </c>
      <c r="F83" s="207" t="s">
        <v>153</v>
      </c>
      <c r="G83" s="205"/>
      <c r="H83" s="205"/>
      <c r="I83" s="208"/>
      <c r="J83" s="209">
        <f>BK83</f>
        <v>0</v>
      </c>
      <c r="K83" s="205"/>
      <c r="L83" s="210"/>
      <c r="M83" s="211"/>
      <c r="N83" s="212"/>
      <c r="O83" s="212"/>
      <c r="P83" s="213">
        <f>P84+P103+P120+P124</f>
        <v>0</v>
      </c>
      <c r="Q83" s="212"/>
      <c r="R83" s="213">
        <f>R84+R103+R120+R124</f>
        <v>117.64986999999999</v>
      </c>
      <c r="S83" s="212"/>
      <c r="T83" s="214">
        <f>T84+T103+T120+T124</f>
        <v>133.75</v>
      </c>
      <c r="AR83" s="215" t="s">
        <v>86</v>
      </c>
      <c r="AT83" s="216" t="s">
        <v>77</v>
      </c>
      <c r="AU83" s="216" t="s">
        <v>78</v>
      </c>
      <c r="AY83" s="215" t="s">
        <v>154</v>
      </c>
      <c r="BK83" s="217">
        <f>BK84+BK103+BK120+BK124</f>
        <v>0</v>
      </c>
    </row>
    <row r="84" s="10" customFormat="1" ht="19.92" customHeight="1">
      <c r="B84" s="204"/>
      <c r="C84" s="205"/>
      <c r="D84" s="206" t="s">
        <v>77</v>
      </c>
      <c r="E84" s="218" t="s">
        <v>86</v>
      </c>
      <c r="F84" s="218" t="s">
        <v>155</v>
      </c>
      <c r="G84" s="205"/>
      <c r="H84" s="205"/>
      <c r="I84" s="208"/>
      <c r="J84" s="219">
        <f>BK84</f>
        <v>0</v>
      </c>
      <c r="K84" s="205"/>
      <c r="L84" s="210"/>
      <c r="M84" s="211"/>
      <c r="N84" s="212"/>
      <c r="O84" s="212"/>
      <c r="P84" s="213">
        <f>SUM(P85:P102)</f>
        <v>0</v>
      </c>
      <c r="Q84" s="212"/>
      <c r="R84" s="213">
        <f>SUM(R85:R102)</f>
        <v>0</v>
      </c>
      <c r="S84" s="212"/>
      <c r="T84" s="214">
        <f>SUM(T85:T102)</f>
        <v>0</v>
      </c>
      <c r="AR84" s="215" t="s">
        <v>86</v>
      </c>
      <c r="AT84" s="216" t="s">
        <v>77</v>
      </c>
      <c r="AU84" s="216" t="s">
        <v>86</v>
      </c>
      <c r="AY84" s="215" t="s">
        <v>154</v>
      </c>
      <c r="BK84" s="217">
        <f>SUM(BK85:BK102)</f>
        <v>0</v>
      </c>
    </row>
    <row r="85" s="1" customFormat="1" ht="22.8" customHeight="1">
      <c r="B85" s="45"/>
      <c r="C85" s="220" t="s">
        <v>86</v>
      </c>
      <c r="D85" s="220" t="s">
        <v>156</v>
      </c>
      <c r="E85" s="221" t="s">
        <v>157</v>
      </c>
      <c r="F85" s="222" t="s">
        <v>158</v>
      </c>
      <c r="G85" s="223" t="s">
        <v>159</v>
      </c>
      <c r="H85" s="224">
        <v>936</v>
      </c>
      <c r="I85" s="225"/>
      <c r="J85" s="226">
        <f>ROUND(I85*H85,2)</f>
        <v>0</v>
      </c>
      <c r="K85" s="222" t="s">
        <v>160</v>
      </c>
      <c r="L85" s="71"/>
      <c r="M85" s="227" t="s">
        <v>76</v>
      </c>
      <c r="N85" s="228" t="s">
        <v>48</v>
      </c>
      <c r="O85" s="46"/>
      <c r="P85" s="229">
        <f>O85*H85</f>
        <v>0</v>
      </c>
      <c r="Q85" s="229">
        <v>0</v>
      </c>
      <c r="R85" s="229">
        <f>Q85*H85</f>
        <v>0</v>
      </c>
      <c r="S85" s="229">
        <v>0</v>
      </c>
      <c r="T85" s="230">
        <f>S85*H85</f>
        <v>0</v>
      </c>
      <c r="AR85" s="23" t="s">
        <v>161</v>
      </c>
      <c r="AT85" s="23" t="s">
        <v>156</v>
      </c>
      <c r="AU85" s="23" t="s">
        <v>88</v>
      </c>
      <c r="AY85" s="23" t="s">
        <v>154</v>
      </c>
      <c r="BE85" s="231">
        <f>IF(N85="základní",J85,0)</f>
        <v>0</v>
      </c>
      <c r="BF85" s="231">
        <f>IF(N85="snížená",J85,0)</f>
        <v>0</v>
      </c>
      <c r="BG85" s="231">
        <f>IF(N85="zákl. přenesená",J85,0)</f>
        <v>0</v>
      </c>
      <c r="BH85" s="231">
        <f>IF(N85="sníž. přenesená",J85,0)</f>
        <v>0</v>
      </c>
      <c r="BI85" s="231">
        <f>IF(N85="nulová",J85,0)</f>
        <v>0</v>
      </c>
      <c r="BJ85" s="23" t="s">
        <v>86</v>
      </c>
      <c r="BK85" s="231">
        <f>ROUND(I85*H85,2)</f>
        <v>0</v>
      </c>
      <c r="BL85" s="23" t="s">
        <v>161</v>
      </c>
      <c r="BM85" s="23" t="s">
        <v>162</v>
      </c>
    </row>
    <row r="86" s="1" customFormat="1">
      <c r="B86" s="45"/>
      <c r="C86" s="73"/>
      <c r="D86" s="232" t="s">
        <v>163</v>
      </c>
      <c r="E86" s="73"/>
      <c r="F86" s="233" t="s">
        <v>164</v>
      </c>
      <c r="G86" s="73"/>
      <c r="H86" s="73"/>
      <c r="I86" s="190"/>
      <c r="J86" s="73"/>
      <c r="K86" s="73"/>
      <c r="L86" s="71"/>
      <c r="M86" s="234"/>
      <c r="N86" s="46"/>
      <c r="O86" s="46"/>
      <c r="P86" s="46"/>
      <c r="Q86" s="46"/>
      <c r="R86" s="46"/>
      <c r="S86" s="46"/>
      <c r="T86" s="94"/>
      <c r="AT86" s="23" t="s">
        <v>163</v>
      </c>
      <c r="AU86" s="23" t="s">
        <v>88</v>
      </c>
    </row>
    <row r="87" s="11" customFormat="1">
      <c r="B87" s="235"/>
      <c r="C87" s="236"/>
      <c r="D87" s="232" t="s">
        <v>165</v>
      </c>
      <c r="E87" s="237" t="s">
        <v>76</v>
      </c>
      <c r="F87" s="238" t="s">
        <v>166</v>
      </c>
      <c r="G87" s="236"/>
      <c r="H87" s="237" t="s">
        <v>76</v>
      </c>
      <c r="I87" s="239"/>
      <c r="J87" s="236"/>
      <c r="K87" s="236"/>
      <c r="L87" s="240"/>
      <c r="M87" s="241"/>
      <c r="N87" s="242"/>
      <c r="O87" s="242"/>
      <c r="P87" s="242"/>
      <c r="Q87" s="242"/>
      <c r="R87" s="242"/>
      <c r="S87" s="242"/>
      <c r="T87" s="243"/>
      <c r="AT87" s="244" t="s">
        <v>165</v>
      </c>
      <c r="AU87" s="244" t="s">
        <v>88</v>
      </c>
      <c r="AV87" s="11" t="s">
        <v>86</v>
      </c>
      <c r="AW87" s="11" t="s">
        <v>40</v>
      </c>
      <c r="AX87" s="11" t="s">
        <v>78</v>
      </c>
      <c r="AY87" s="244" t="s">
        <v>154</v>
      </c>
    </row>
    <row r="88" s="12" customFormat="1">
      <c r="B88" s="245"/>
      <c r="C88" s="246"/>
      <c r="D88" s="232" t="s">
        <v>165</v>
      </c>
      <c r="E88" s="247" t="s">
        <v>76</v>
      </c>
      <c r="F88" s="248" t="s">
        <v>167</v>
      </c>
      <c r="G88" s="246"/>
      <c r="H88" s="249">
        <v>936</v>
      </c>
      <c r="I88" s="250"/>
      <c r="J88" s="246"/>
      <c r="K88" s="246"/>
      <c r="L88" s="251"/>
      <c r="M88" s="252"/>
      <c r="N88" s="253"/>
      <c r="O88" s="253"/>
      <c r="P88" s="253"/>
      <c r="Q88" s="253"/>
      <c r="R88" s="253"/>
      <c r="S88" s="253"/>
      <c r="T88" s="254"/>
      <c r="AT88" s="255" t="s">
        <v>165</v>
      </c>
      <c r="AU88" s="255" t="s">
        <v>88</v>
      </c>
      <c r="AV88" s="12" t="s">
        <v>88</v>
      </c>
      <c r="AW88" s="12" t="s">
        <v>40</v>
      </c>
      <c r="AX88" s="12" t="s">
        <v>86</v>
      </c>
      <c r="AY88" s="255" t="s">
        <v>154</v>
      </c>
    </row>
    <row r="89" s="1" customFormat="1" ht="34.2" customHeight="1">
      <c r="B89" s="45"/>
      <c r="C89" s="220" t="s">
        <v>88</v>
      </c>
      <c r="D89" s="220" t="s">
        <v>156</v>
      </c>
      <c r="E89" s="221" t="s">
        <v>168</v>
      </c>
      <c r="F89" s="222" t="s">
        <v>169</v>
      </c>
      <c r="G89" s="223" t="s">
        <v>170</v>
      </c>
      <c r="H89" s="224">
        <v>950</v>
      </c>
      <c r="I89" s="225"/>
      <c r="J89" s="226">
        <f>ROUND(I89*H89,2)</f>
        <v>0</v>
      </c>
      <c r="K89" s="222" t="s">
        <v>160</v>
      </c>
      <c r="L89" s="71"/>
      <c r="M89" s="227" t="s">
        <v>76</v>
      </c>
      <c r="N89" s="228" t="s">
        <v>48</v>
      </c>
      <c r="O89" s="46"/>
      <c r="P89" s="229">
        <f>O89*H89</f>
        <v>0</v>
      </c>
      <c r="Q89" s="229">
        <v>0</v>
      </c>
      <c r="R89" s="229">
        <f>Q89*H89</f>
        <v>0</v>
      </c>
      <c r="S89" s="229">
        <v>0</v>
      </c>
      <c r="T89" s="230">
        <f>S89*H89</f>
        <v>0</v>
      </c>
      <c r="AR89" s="23" t="s">
        <v>161</v>
      </c>
      <c r="AT89" s="23" t="s">
        <v>156</v>
      </c>
      <c r="AU89" s="23" t="s">
        <v>88</v>
      </c>
      <c r="AY89" s="23" t="s">
        <v>154</v>
      </c>
      <c r="BE89" s="231">
        <f>IF(N89="základní",J89,0)</f>
        <v>0</v>
      </c>
      <c r="BF89" s="231">
        <f>IF(N89="snížená",J89,0)</f>
        <v>0</v>
      </c>
      <c r="BG89" s="231">
        <f>IF(N89="zákl. přenesená",J89,0)</f>
        <v>0</v>
      </c>
      <c r="BH89" s="231">
        <f>IF(N89="sníž. přenesená",J89,0)</f>
        <v>0</v>
      </c>
      <c r="BI89" s="231">
        <f>IF(N89="nulová",J89,0)</f>
        <v>0</v>
      </c>
      <c r="BJ89" s="23" t="s">
        <v>86</v>
      </c>
      <c r="BK89" s="231">
        <f>ROUND(I89*H89,2)</f>
        <v>0</v>
      </c>
      <c r="BL89" s="23" t="s">
        <v>161</v>
      </c>
      <c r="BM89" s="23" t="s">
        <v>171</v>
      </c>
    </row>
    <row r="90" s="1" customFormat="1">
      <c r="B90" s="45"/>
      <c r="C90" s="73"/>
      <c r="D90" s="232" t="s">
        <v>163</v>
      </c>
      <c r="E90" s="73"/>
      <c r="F90" s="233" t="s">
        <v>172</v>
      </c>
      <c r="G90" s="73"/>
      <c r="H90" s="73"/>
      <c r="I90" s="190"/>
      <c r="J90" s="73"/>
      <c r="K90" s="73"/>
      <c r="L90" s="71"/>
      <c r="M90" s="234"/>
      <c r="N90" s="46"/>
      <c r="O90" s="46"/>
      <c r="P90" s="46"/>
      <c r="Q90" s="46"/>
      <c r="R90" s="46"/>
      <c r="S90" s="46"/>
      <c r="T90" s="94"/>
      <c r="AT90" s="23" t="s">
        <v>163</v>
      </c>
      <c r="AU90" s="23" t="s">
        <v>88</v>
      </c>
    </row>
    <row r="91" s="11" customFormat="1">
      <c r="B91" s="235"/>
      <c r="C91" s="236"/>
      <c r="D91" s="232" t="s">
        <v>165</v>
      </c>
      <c r="E91" s="237" t="s">
        <v>76</v>
      </c>
      <c r="F91" s="238" t="s">
        <v>173</v>
      </c>
      <c r="G91" s="236"/>
      <c r="H91" s="237" t="s">
        <v>76</v>
      </c>
      <c r="I91" s="239"/>
      <c r="J91" s="236"/>
      <c r="K91" s="236"/>
      <c r="L91" s="240"/>
      <c r="M91" s="241"/>
      <c r="N91" s="242"/>
      <c r="O91" s="242"/>
      <c r="P91" s="242"/>
      <c r="Q91" s="242"/>
      <c r="R91" s="242"/>
      <c r="S91" s="242"/>
      <c r="T91" s="243"/>
      <c r="AT91" s="244" t="s">
        <v>165</v>
      </c>
      <c r="AU91" s="244" t="s">
        <v>88</v>
      </c>
      <c r="AV91" s="11" t="s">
        <v>86</v>
      </c>
      <c r="AW91" s="11" t="s">
        <v>40</v>
      </c>
      <c r="AX91" s="11" t="s">
        <v>78</v>
      </c>
      <c r="AY91" s="244" t="s">
        <v>154</v>
      </c>
    </row>
    <row r="92" s="11" customFormat="1">
      <c r="B92" s="235"/>
      <c r="C92" s="236"/>
      <c r="D92" s="232" t="s">
        <v>165</v>
      </c>
      <c r="E92" s="237" t="s">
        <v>76</v>
      </c>
      <c r="F92" s="238" t="s">
        <v>174</v>
      </c>
      <c r="G92" s="236"/>
      <c r="H92" s="237" t="s">
        <v>76</v>
      </c>
      <c r="I92" s="239"/>
      <c r="J92" s="236"/>
      <c r="K92" s="236"/>
      <c r="L92" s="240"/>
      <c r="M92" s="241"/>
      <c r="N92" s="242"/>
      <c r="O92" s="242"/>
      <c r="P92" s="242"/>
      <c r="Q92" s="242"/>
      <c r="R92" s="242"/>
      <c r="S92" s="242"/>
      <c r="T92" s="243"/>
      <c r="AT92" s="244" t="s">
        <v>165</v>
      </c>
      <c r="AU92" s="244" t="s">
        <v>88</v>
      </c>
      <c r="AV92" s="11" t="s">
        <v>86</v>
      </c>
      <c r="AW92" s="11" t="s">
        <v>40</v>
      </c>
      <c r="AX92" s="11" t="s">
        <v>78</v>
      </c>
      <c r="AY92" s="244" t="s">
        <v>154</v>
      </c>
    </row>
    <row r="93" s="12" customFormat="1">
      <c r="B93" s="245"/>
      <c r="C93" s="246"/>
      <c r="D93" s="232" t="s">
        <v>165</v>
      </c>
      <c r="E93" s="247" t="s">
        <v>76</v>
      </c>
      <c r="F93" s="248" t="s">
        <v>175</v>
      </c>
      <c r="G93" s="246"/>
      <c r="H93" s="249">
        <v>950</v>
      </c>
      <c r="I93" s="250"/>
      <c r="J93" s="246"/>
      <c r="K93" s="246"/>
      <c r="L93" s="251"/>
      <c r="M93" s="252"/>
      <c r="N93" s="253"/>
      <c r="O93" s="253"/>
      <c r="P93" s="253"/>
      <c r="Q93" s="253"/>
      <c r="R93" s="253"/>
      <c r="S93" s="253"/>
      <c r="T93" s="254"/>
      <c r="AT93" s="255" t="s">
        <v>165</v>
      </c>
      <c r="AU93" s="255" t="s">
        <v>88</v>
      </c>
      <c r="AV93" s="12" t="s">
        <v>88</v>
      </c>
      <c r="AW93" s="12" t="s">
        <v>40</v>
      </c>
      <c r="AX93" s="12" t="s">
        <v>86</v>
      </c>
      <c r="AY93" s="255" t="s">
        <v>154</v>
      </c>
    </row>
    <row r="94" s="1" customFormat="1" ht="45.6" customHeight="1">
      <c r="B94" s="45"/>
      <c r="C94" s="220" t="s">
        <v>176</v>
      </c>
      <c r="D94" s="220" t="s">
        <v>156</v>
      </c>
      <c r="E94" s="221" t="s">
        <v>177</v>
      </c>
      <c r="F94" s="222" t="s">
        <v>178</v>
      </c>
      <c r="G94" s="223" t="s">
        <v>170</v>
      </c>
      <c r="H94" s="224">
        <v>26.399999999999999</v>
      </c>
      <c r="I94" s="225"/>
      <c r="J94" s="226">
        <f>ROUND(I94*H94,2)</f>
        <v>0</v>
      </c>
      <c r="K94" s="222" t="s">
        <v>160</v>
      </c>
      <c r="L94" s="71"/>
      <c r="M94" s="227" t="s">
        <v>76</v>
      </c>
      <c r="N94" s="228" t="s">
        <v>48</v>
      </c>
      <c r="O94" s="46"/>
      <c r="P94" s="229">
        <f>O94*H94</f>
        <v>0</v>
      </c>
      <c r="Q94" s="229">
        <v>0</v>
      </c>
      <c r="R94" s="229">
        <f>Q94*H94</f>
        <v>0</v>
      </c>
      <c r="S94" s="229">
        <v>0</v>
      </c>
      <c r="T94" s="230">
        <f>S94*H94</f>
        <v>0</v>
      </c>
      <c r="AR94" s="23" t="s">
        <v>161</v>
      </c>
      <c r="AT94" s="23" t="s">
        <v>156</v>
      </c>
      <c r="AU94" s="23" t="s">
        <v>88</v>
      </c>
      <c r="AY94" s="23" t="s">
        <v>154</v>
      </c>
      <c r="BE94" s="231">
        <f>IF(N94="základní",J94,0)</f>
        <v>0</v>
      </c>
      <c r="BF94" s="231">
        <f>IF(N94="snížená",J94,0)</f>
        <v>0</v>
      </c>
      <c r="BG94" s="231">
        <f>IF(N94="zákl. přenesená",J94,0)</f>
        <v>0</v>
      </c>
      <c r="BH94" s="231">
        <f>IF(N94="sníž. přenesená",J94,0)</f>
        <v>0</v>
      </c>
      <c r="BI94" s="231">
        <f>IF(N94="nulová",J94,0)</f>
        <v>0</v>
      </c>
      <c r="BJ94" s="23" t="s">
        <v>86</v>
      </c>
      <c r="BK94" s="231">
        <f>ROUND(I94*H94,2)</f>
        <v>0</v>
      </c>
      <c r="BL94" s="23" t="s">
        <v>161</v>
      </c>
      <c r="BM94" s="23" t="s">
        <v>179</v>
      </c>
    </row>
    <row r="95" s="1" customFormat="1">
      <c r="B95" s="45"/>
      <c r="C95" s="73"/>
      <c r="D95" s="232" t="s">
        <v>163</v>
      </c>
      <c r="E95" s="73"/>
      <c r="F95" s="233" t="s">
        <v>180</v>
      </c>
      <c r="G95" s="73"/>
      <c r="H95" s="73"/>
      <c r="I95" s="190"/>
      <c r="J95" s="73"/>
      <c r="K95" s="73"/>
      <c r="L95" s="71"/>
      <c r="M95" s="234"/>
      <c r="N95" s="46"/>
      <c r="O95" s="46"/>
      <c r="P95" s="46"/>
      <c r="Q95" s="46"/>
      <c r="R95" s="46"/>
      <c r="S95" s="46"/>
      <c r="T95" s="94"/>
      <c r="AT95" s="23" t="s">
        <v>163</v>
      </c>
      <c r="AU95" s="23" t="s">
        <v>88</v>
      </c>
    </row>
    <row r="96" s="11" customFormat="1">
      <c r="B96" s="235"/>
      <c r="C96" s="236"/>
      <c r="D96" s="232" t="s">
        <v>165</v>
      </c>
      <c r="E96" s="237" t="s">
        <v>76</v>
      </c>
      <c r="F96" s="238" t="s">
        <v>173</v>
      </c>
      <c r="G96" s="236"/>
      <c r="H96" s="237" t="s">
        <v>76</v>
      </c>
      <c r="I96" s="239"/>
      <c r="J96" s="236"/>
      <c r="K96" s="236"/>
      <c r="L96" s="240"/>
      <c r="M96" s="241"/>
      <c r="N96" s="242"/>
      <c r="O96" s="242"/>
      <c r="P96" s="242"/>
      <c r="Q96" s="242"/>
      <c r="R96" s="242"/>
      <c r="S96" s="242"/>
      <c r="T96" s="243"/>
      <c r="AT96" s="244" t="s">
        <v>165</v>
      </c>
      <c r="AU96" s="244" t="s">
        <v>88</v>
      </c>
      <c r="AV96" s="11" t="s">
        <v>86</v>
      </c>
      <c r="AW96" s="11" t="s">
        <v>40</v>
      </c>
      <c r="AX96" s="11" t="s">
        <v>78</v>
      </c>
      <c r="AY96" s="244" t="s">
        <v>154</v>
      </c>
    </row>
    <row r="97" s="11" customFormat="1">
      <c r="B97" s="235"/>
      <c r="C97" s="236"/>
      <c r="D97" s="232" t="s">
        <v>165</v>
      </c>
      <c r="E97" s="237" t="s">
        <v>76</v>
      </c>
      <c r="F97" s="238" t="s">
        <v>181</v>
      </c>
      <c r="G97" s="236"/>
      <c r="H97" s="237" t="s">
        <v>76</v>
      </c>
      <c r="I97" s="239"/>
      <c r="J97" s="236"/>
      <c r="K97" s="236"/>
      <c r="L97" s="240"/>
      <c r="M97" s="241"/>
      <c r="N97" s="242"/>
      <c r="O97" s="242"/>
      <c r="P97" s="242"/>
      <c r="Q97" s="242"/>
      <c r="R97" s="242"/>
      <c r="S97" s="242"/>
      <c r="T97" s="243"/>
      <c r="AT97" s="244" t="s">
        <v>165</v>
      </c>
      <c r="AU97" s="244" t="s">
        <v>88</v>
      </c>
      <c r="AV97" s="11" t="s">
        <v>86</v>
      </c>
      <c r="AW97" s="11" t="s">
        <v>40</v>
      </c>
      <c r="AX97" s="11" t="s">
        <v>78</v>
      </c>
      <c r="AY97" s="244" t="s">
        <v>154</v>
      </c>
    </row>
    <row r="98" s="12" customFormat="1">
      <c r="B98" s="245"/>
      <c r="C98" s="246"/>
      <c r="D98" s="232" t="s">
        <v>165</v>
      </c>
      <c r="E98" s="247" t="s">
        <v>76</v>
      </c>
      <c r="F98" s="248" t="s">
        <v>182</v>
      </c>
      <c r="G98" s="246"/>
      <c r="H98" s="249">
        <v>26.399999999999999</v>
      </c>
      <c r="I98" s="250"/>
      <c r="J98" s="246"/>
      <c r="K98" s="246"/>
      <c r="L98" s="251"/>
      <c r="M98" s="252"/>
      <c r="N98" s="253"/>
      <c r="O98" s="253"/>
      <c r="P98" s="253"/>
      <c r="Q98" s="253"/>
      <c r="R98" s="253"/>
      <c r="S98" s="253"/>
      <c r="T98" s="254"/>
      <c r="AT98" s="255" t="s">
        <v>165</v>
      </c>
      <c r="AU98" s="255" t="s">
        <v>88</v>
      </c>
      <c r="AV98" s="12" t="s">
        <v>88</v>
      </c>
      <c r="AW98" s="12" t="s">
        <v>40</v>
      </c>
      <c r="AX98" s="12" t="s">
        <v>86</v>
      </c>
      <c r="AY98" s="255" t="s">
        <v>154</v>
      </c>
    </row>
    <row r="99" s="1" customFormat="1" ht="34.2" customHeight="1">
      <c r="B99" s="45"/>
      <c r="C99" s="220" t="s">
        <v>161</v>
      </c>
      <c r="D99" s="220" t="s">
        <v>156</v>
      </c>
      <c r="E99" s="221" t="s">
        <v>183</v>
      </c>
      <c r="F99" s="222" t="s">
        <v>184</v>
      </c>
      <c r="G99" s="223" t="s">
        <v>170</v>
      </c>
      <c r="H99" s="224">
        <v>488.19999999999999</v>
      </c>
      <c r="I99" s="225"/>
      <c r="J99" s="226">
        <f>ROUND(I99*H99,2)</f>
        <v>0</v>
      </c>
      <c r="K99" s="222" t="s">
        <v>160</v>
      </c>
      <c r="L99" s="71"/>
      <c r="M99" s="227" t="s">
        <v>76</v>
      </c>
      <c r="N99" s="228" t="s">
        <v>48</v>
      </c>
      <c r="O99" s="46"/>
      <c r="P99" s="229">
        <f>O99*H99</f>
        <v>0</v>
      </c>
      <c r="Q99" s="229">
        <v>0</v>
      </c>
      <c r="R99" s="229">
        <f>Q99*H99</f>
        <v>0</v>
      </c>
      <c r="S99" s="229">
        <v>0</v>
      </c>
      <c r="T99" s="230">
        <f>S99*H99</f>
        <v>0</v>
      </c>
      <c r="AR99" s="23" t="s">
        <v>161</v>
      </c>
      <c r="AT99" s="23" t="s">
        <v>156</v>
      </c>
      <c r="AU99" s="23" t="s">
        <v>88</v>
      </c>
      <c r="AY99" s="23" t="s">
        <v>154</v>
      </c>
      <c r="BE99" s="231">
        <f>IF(N99="základní",J99,0)</f>
        <v>0</v>
      </c>
      <c r="BF99" s="231">
        <f>IF(N99="snížená",J99,0)</f>
        <v>0</v>
      </c>
      <c r="BG99" s="231">
        <f>IF(N99="zákl. přenesená",J99,0)</f>
        <v>0</v>
      </c>
      <c r="BH99" s="231">
        <f>IF(N99="sníž. přenesená",J99,0)</f>
        <v>0</v>
      </c>
      <c r="BI99" s="231">
        <f>IF(N99="nulová",J99,0)</f>
        <v>0</v>
      </c>
      <c r="BJ99" s="23" t="s">
        <v>86</v>
      </c>
      <c r="BK99" s="231">
        <f>ROUND(I99*H99,2)</f>
        <v>0</v>
      </c>
      <c r="BL99" s="23" t="s">
        <v>161</v>
      </c>
      <c r="BM99" s="23" t="s">
        <v>185</v>
      </c>
    </row>
    <row r="100" s="1" customFormat="1">
      <c r="B100" s="45"/>
      <c r="C100" s="73"/>
      <c r="D100" s="232" t="s">
        <v>163</v>
      </c>
      <c r="E100" s="73"/>
      <c r="F100" s="233" t="s">
        <v>186</v>
      </c>
      <c r="G100" s="73"/>
      <c r="H100" s="73"/>
      <c r="I100" s="190"/>
      <c r="J100" s="73"/>
      <c r="K100" s="73"/>
      <c r="L100" s="71"/>
      <c r="M100" s="234"/>
      <c r="N100" s="46"/>
      <c r="O100" s="46"/>
      <c r="P100" s="46"/>
      <c r="Q100" s="46"/>
      <c r="R100" s="46"/>
      <c r="S100" s="46"/>
      <c r="T100" s="94"/>
      <c r="AT100" s="23" t="s">
        <v>163</v>
      </c>
      <c r="AU100" s="23" t="s">
        <v>88</v>
      </c>
    </row>
    <row r="101" s="11" customFormat="1">
      <c r="B101" s="235"/>
      <c r="C101" s="236"/>
      <c r="D101" s="232" t="s">
        <v>165</v>
      </c>
      <c r="E101" s="237" t="s">
        <v>76</v>
      </c>
      <c r="F101" s="238" t="s">
        <v>187</v>
      </c>
      <c r="G101" s="236"/>
      <c r="H101" s="237" t="s">
        <v>76</v>
      </c>
      <c r="I101" s="239"/>
      <c r="J101" s="236"/>
      <c r="K101" s="236"/>
      <c r="L101" s="240"/>
      <c r="M101" s="241"/>
      <c r="N101" s="242"/>
      <c r="O101" s="242"/>
      <c r="P101" s="242"/>
      <c r="Q101" s="242"/>
      <c r="R101" s="242"/>
      <c r="S101" s="242"/>
      <c r="T101" s="243"/>
      <c r="AT101" s="244" t="s">
        <v>165</v>
      </c>
      <c r="AU101" s="244" t="s">
        <v>88</v>
      </c>
      <c r="AV101" s="11" t="s">
        <v>86</v>
      </c>
      <c r="AW101" s="11" t="s">
        <v>40</v>
      </c>
      <c r="AX101" s="11" t="s">
        <v>78</v>
      </c>
      <c r="AY101" s="244" t="s">
        <v>154</v>
      </c>
    </row>
    <row r="102" s="12" customFormat="1">
      <c r="B102" s="245"/>
      <c r="C102" s="246"/>
      <c r="D102" s="232" t="s">
        <v>165</v>
      </c>
      <c r="E102" s="247" t="s">
        <v>76</v>
      </c>
      <c r="F102" s="248" t="s">
        <v>188</v>
      </c>
      <c r="G102" s="246"/>
      <c r="H102" s="249">
        <v>488.19999999999999</v>
      </c>
      <c r="I102" s="250"/>
      <c r="J102" s="246"/>
      <c r="K102" s="246"/>
      <c r="L102" s="251"/>
      <c r="M102" s="252"/>
      <c r="N102" s="253"/>
      <c r="O102" s="253"/>
      <c r="P102" s="253"/>
      <c r="Q102" s="253"/>
      <c r="R102" s="253"/>
      <c r="S102" s="253"/>
      <c r="T102" s="254"/>
      <c r="AT102" s="255" t="s">
        <v>165</v>
      </c>
      <c r="AU102" s="255" t="s">
        <v>88</v>
      </c>
      <c r="AV102" s="12" t="s">
        <v>88</v>
      </c>
      <c r="AW102" s="12" t="s">
        <v>40</v>
      </c>
      <c r="AX102" s="12" t="s">
        <v>86</v>
      </c>
      <c r="AY102" s="255" t="s">
        <v>154</v>
      </c>
    </row>
    <row r="103" s="10" customFormat="1" ht="29.88" customHeight="1">
      <c r="B103" s="204"/>
      <c r="C103" s="205"/>
      <c r="D103" s="206" t="s">
        <v>77</v>
      </c>
      <c r="E103" s="218" t="s">
        <v>189</v>
      </c>
      <c r="F103" s="218" t="s">
        <v>190</v>
      </c>
      <c r="G103" s="205"/>
      <c r="H103" s="205"/>
      <c r="I103" s="208"/>
      <c r="J103" s="219">
        <f>BK103</f>
        <v>0</v>
      </c>
      <c r="K103" s="205"/>
      <c r="L103" s="210"/>
      <c r="M103" s="211"/>
      <c r="N103" s="212"/>
      <c r="O103" s="212"/>
      <c r="P103" s="213">
        <f>SUM(P104:P119)</f>
        <v>0</v>
      </c>
      <c r="Q103" s="212"/>
      <c r="R103" s="213">
        <f>SUM(R104:R119)</f>
        <v>115.345</v>
      </c>
      <c r="S103" s="212"/>
      <c r="T103" s="214">
        <f>SUM(T104:T119)</f>
        <v>133.75</v>
      </c>
      <c r="AR103" s="215" t="s">
        <v>86</v>
      </c>
      <c r="AT103" s="216" t="s">
        <v>77</v>
      </c>
      <c r="AU103" s="216" t="s">
        <v>86</v>
      </c>
      <c r="AY103" s="215" t="s">
        <v>154</v>
      </c>
      <c r="BK103" s="217">
        <f>SUM(BK104:BK119)</f>
        <v>0</v>
      </c>
    </row>
    <row r="104" s="1" customFormat="1" ht="14.4" customHeight="1">
      <c r="B104" s="45"/>
      <c r="C104" s="220" t="s">
        <v>189</v>
      </c>
      <c r="D104" s="220" t="s">
        <v>156</v>
      </c>
      <c r="E104" s="221" t="s">
        <v>191</v>
      </c>
      <c r="F104" s="222" t="s">
        <v>192</v>
      </c>
      <c r="G104" s="223" t="s">
        <v>193</v>
      </c>
      <c r="H104" s="224">
        <v>250</v>
      </c>
      <c r="I104" s="225"/>
      <c r="J104" s="226">
        <f>ROUND(I104*H104,2)</f>
        <v>0</v>
      </c>
      <c r="K104" s="222" t="s">
        <v>76</v>
      </c>
      <c r="L104" s="71"/>
      <c r="M104" s="227" t="s">
        <v>76</v>
      </c>
      <c r="N104" s="228" t="s">
        <v>48</v>
      </c>
      <c r="O104" s="46"/>
      <c r="P104" s="229">
        <f>O104*H104</f>
        <v>0</v>
      </c>
      <c r="Q104" s="229">
        <v>0</v>
      </c>
      <c r="R104" s="229">
        <f>Q104*H104</f>
        <v>0</v>
      </c>
      <c r="S104" s="229">
        <v>0</v>
      </c>
      <c r="T104" s="230">
        <f>S104*H104</f>
        <v>0</v>
      </c>
      <c r="AR104" s="23" t="s">
        <v>161</v>
      </c>
      <c r="AT104" s="23" t="s">
        <v>156</v>
      </c>
      <c r="AU104" s="23" t="s">
        <v>88</v>
      </c>
      <c r="AY104" s="23" t="s">
        <v>154</v>
      </c>
      <c r="BE104" s="231">
        <f>IF(N104="základní",J104,0)</f>
        <v>0</v>
      </c>
      <c r="BF104" s="231">
        <f>IF(N104="snížená",J104,0)</f>
        <v>0</v>
      </c>
      <c r="BG104" s="231">
        <f>IF(N104="zákl. přenesená",J104,0)</f>
        <v>0</v>
      </c>
      <c r="BH104" s="231">
        <f>IF(N104="sníž. přenesená",J104,0)</f>
        <v>0</v>
      </c>
      <c r="BI104" s="231">
        <f>IF(N104="nulová",J104,0)</f>
        <v>0</v>
      </c>
      <c r="BJ104" s="23" t="s">
        <v>86</v>
      </c>
      <c r="BK104" s="231">
        <f>ROUND(I104*H104,2)</f>
        <v>0</v>
      </c>
      <c r="BL104" s="23" t="s">
        <v>161</v>
      </c>
      <c r="BM104" s="23" t="s">
        <v>194</v>
      </c>
    </row>
    <row r="105" s="11" customFormat="1">
      <c r="B105" s="235"/>
      <c r="C105" s="236"/>
      <c r="D105" s="232" t="s">
        <v>165</v>
      </c>
      <c r="E105" s="237" t="s">
        <v>76</v>
      </c>
      <c r="F105" s="238" t="s">
        <v>195</v>
      </c>
      <c r="G105" s="236"/>
      <c r="H105" s="237" t="s">
        <v>76</v>
      </c>
      <c r="I105" s="239"/>
      <c r="J105" s="236"/>
      <c r="K105" s="236"/>
      <c r="L105" s="240"/>
      <c r="M105" s="241"/>
      <c r="N105" s="242"/>
      <c r="O105" s="242"/>
      <c r="P105" s="242"/>
      <c r="Q105" s="242"/>
      <c r="R105" s="242"/>
      <c r="S105" s="242"/>
      <c r="T105" s="243"/>
      <c r="AT105" s="244" t="s">
        <v>165</v>
      </c>
      <c r="AU105" s="244" t="s">
        <v>88</v>
      </c>
      <c r="AV105" s="11" t="s">
        <v>86</v>
      </c>
      <c r="AW105" s="11" t="s">
        <v>40</v>
      </c>
      <c r="AX105" s="11" t="s">
        <v>78</v>
      </c>
      <c r="AY105" s="244" t="s">
        <v>154</v>
      </c>
    </row>
    <row r="106" s="12" customFormat="1">
      <c r="B106" s="245"/>
      <c r="C106" s="246"/>
      <c r="D106" s="232" t="s">
        <v>165</v>
      </c>
      <c r="E106" s="247" t="s">
        <v>76</v>
      </c>
      <c r="F106" s="248" t="s">
        <v>196</v>
      </c>
      <c r="G106" s="246"/>
      <c r="H106" s="249">
        <v>250</v>
      </c>
      <c r="I106" s="250"/>
      <c r="J106" s="246"/>
      <c r="K106" s="246"/>
      <c r="L106" s="251"/>
      <c r="M106" s="252"/>
      <c r="N106" s="253"/>
      <c r="O106" s="253"/>
      <c r="P106" s="253"/>
      <c r="Q106" s="253"/>
      <c r="R106" s="253"/>
      <c r="S106" s="253"/>
      <c r="T106" s="254"/>
      <c r="AT106" s="255" t="s">
        <v>165</v>
      </c>
      <c r="AU106" s="255" t="s">
        <v>88</v>
      </c>
      <c r="AV106" s="12" t="s">
        <v>88</v>
      </c>
      <c r="AW106" s="12" t="s">
        <v>40</v>
      </c>
      <c r="AX106" s="12" t="s">
        <v>86</v>
      </c>
      <c r="AY106" s="255" t="s">
        <v>154</v>
      </c>
    </row>
    <row r="107" s="1" customFormat="1" ht="34.2" customHeight="1">
      <c r="B107" s="45"/>
      <c r="C107" s="256" t="s">
        <v>197</v>
      </c>
      <c r="D107" s="256" t="s">
        <v>198</v>
      </c>
      <c r="E107" s="257" t="s">
        <v>199</v>
      </c>
      <c r="F107" s="258" t="s">
        <v>200</v>
      </c>
      <c r="G107" s="259" t="s">
        <v>193</v>
      </c>
      <c r="H107" s="260">
        <v>250</v>
      </c>
      <c r="I107" s="261"/>
      <c r="J107" s="262">
        <f>ROUND(I107*H107,2)</f>
        <v>0</v>
      </c>
      <c r="K107" s="258" t="s">
        <v>160</v>
      </c>
      <c r="L107" s="263"/>
      <c r="M107" s="264" t="s">
        <v>76</v>
      </c>
      <c r="N107" s="265" t="s">
        <v>48</v>
      </c>
      <c r="O107" s="46"/>
      <c r="P107" s="229">
        <f>O107*H107</f>
        <v>0</v>
      </c>
      <c r="Q107" s="229">
        <v>0.00059999999999999995</v>
      </c>
      <c r="R107" s="229">
        <f>Q107*H107</f>
        <v>0.14999999999999999</v>
      </c>
      <c r="S107" s="229">
        <v>0</v>
      </c>
      <c r="T107" s="230">
        <f>S107*H107</f>
        <v>0</v>
      </c>
      <c r="AR107" s="23" t="s">
        <v>201</v>
      </c>
      <c r="AT107" s="23" t="s">
        <v>198</v>
      </c>
      <c r="AU107" s="23" t="s">
        <v>88</v>
      </c>
      <c r="AY107" s="23" t="s">
        <v>154</v>
      </c>
      <c r="BE107" s="231">
        <f>IF(N107="základní",J107,0)</f>
        <v>0</v>
      </c>
      <c r="BF107" s="231">
        <f>IF(N107="snížená",J107,0)</f>
        <v>0</v>
      </c>
      <c r="BG107" s="231">
        <f>IF(N107="zákl. přenesená",J107,0)</f>
        <v>0</v>
      </c>
      <c r="BH107" s="231">
        <f>IF(N107="sníž. přenesená",J107,0)</f>
        <v>0</v>
      </c>
      <c r="BI107" s="231">
        <f>IF(N107="nulová",J107,0)</f>
        <v>0</v>
      </c>
      <c r="BJ107" s="23" t="s">
        <v>86</v>
      </c>
      <c r="BK107" s="231">
        <f>ROUND(I107*H107,2)</f>
        <v>0</v>
      </c>
      <c r="BL107" s="23" t="s">
        <v>161</v>
      </c>
      <c r="BM107" s="23" t="s">
        <v>202</v>
      </c>
    </row>
    <row r="108" s="12" customFormat="1">
      <c r="B108" s="245"/>
      <c r="C108" s="246"/>
      <c r="D108" s="232" t="s">
        <v>165</v>
      </c>
      <c r="E108" s="247" t="s">
        <v>76</v>
      </c>
      <c r="F108" s="248" t="s">
        <v>196</v>
      </c>
      <c r="G108" s="246"/>
      <c r="H108" s="249">
        <v>250</v>
      </c>
      <c r="I108" s="250"/>
      <c r="J108" s="246"/>
      <c r="K108" s="246"/>
      <c r="L108" s="251"/>
      <c r="M108" s="252"/>
      <c r="N108" s="253"/>
      <c r="O108" s="253"/>
      <c r="P108" s="253"/>
      <c r="Q108" s="253"/>
      <c r="R108" s="253"/>
      <c r="S108" s="253"/>
      <c r="T108" s="254"/>
      <c r="AT108" s="255" t="s">
        <v>165</v>
      </c>
      <c r="AU108" s="255" t="s">
        <v>88</v>
      </c>
      <c r="AV108" s="12" t="s">
        <v>88</v>
      </c>
      <c r="AW108" s="12" t="s">
        <v>40</v>
      </c>
      <c r="AX108" s="12" t="s">
        <v>86</v>
      </c>
      <c r="AY108" s="255" t="s">
        <v>154</v>
      </c>
    </row>
    <row r="109" s="1" customFormat="1" ht="34.2" customHeight="1">
      <c r="B109" s="45"/>
      <c r="C109" s="220" t="s">
        <v>203</v>
      </c>
      <c r="D109" s="220" t="s">
        <v>156</v>
      </c>
      <c r="E109" s="221" t="s">
        <v>204</v>
      </c>
      <c r="F109" s="222" t="s">
        <v>205</v>
      </c>
      <c r="G109" s="223" t="s">
        <v>193</v>
      </c>
      <c r="H109" s="224">
        <v>250</v>
      </c>
      <c r="I109" s="225"/>
      <c r="J109" s="226">
        <f>ROUND(I109*H109,2)</f>
        <v>0</v>
      </c>
      <c r="K109" s="222" t="s">
        <v>160</v>
      </c>
      <c r="L109" s="71"/>
      <c r="M109" s="227" t="s">
        <v>76</v>
      </c>
      <c r="N109" s="228" t="s">
        <v>48</v>
      </c>
      <c r="O109" s="46"/>
      <c r="P109" s="229">
        <f>O109*H109</f>
        <v>0</v>
      </c>
      <c r="Q109" s="229">
        <v>0.083500000000000005</v>
      </c>
      <c r="R109" s="229">
        <f>Q109*H109</f>
        <v>20.875</v>
      </c>
      <c r="S109" s="229">
        <v>0</v>
      </c>
      <c r="T109" s="230">
        <f>S109*H109</f>
        <v>0</v>
      </c>
      <c r="AR109" s="23" t="s">
        <v>206</v>
      </c>
      <c r="AT109" s="23" t="s">
        <v>156</v>
      </c>
      <c r="AU109" s="23" t="s">
        <v>88</v>
      </c>
      <c r="AY109" s="23" t="s">
        <v>154</v>
      </c>
      <c r="BE109" s="231">
        <f>IF(N109="základní",J109,0)</f>
        <v>0</v>
      </c>
      <c r="BF109" s="231">
        <f>IF(N109="snížená",J109,0)</f>
        <v>0</v>
      </c>
      <c r="BG109" s="231">
        <f>IF(N109="zákl. přenesená",J109,0)</f>
        <v>0</v>
      </c>
      <c r="BH109" s="231">
        <f>IF(N109="sníž. přenesená",J109,0)</f>
        <v>0</v>
      </c>
      <c r="BI109" s="231">
        <f>IF(N109="nulová",J109,0)</f>
        <v>0</v>
      </c>
      <c r="BJ109" s="23" t="s">
        <v>86</v>
      </c>
      <c r="BK109" s="231">
        <f>ROUND(I109*H109,2)</f>
        <v>0</v>
      </c>
      <c r="BL109" s="23" t="s">
        <v>206</v>
      </c>
      <c r="BM109" s="23" t="s">
        <v>207</v>
      </c>
    </row>
    <row r="110" s="1" customFormat="1">
      <c r="B110" s="45"/>
      <c r="C110" s="73"/>
      <c r="D110" s="232" t="s">
        <v>163</v>
      </c>
      <c r="E110" s="73"/>
      <c r="F110" s="233" t="s">
        <v>208</v>
      </c>
      <c r="G110" s="73"/>
      <c r="H110" s="73"/>
      <c r="I110" s="190"/>
      <c r="J110" s="73"/>
      <c r="K110" s="73"/>
      <c r="L110" s="71"/>
      <c r="M110" s="234"/>
      <c r="N110" s="46"/>
      <c r="O110" s="46"/>
      <c r="P110" s="46"/>
      <c r="Q110" s="46"/>
      <c r="R110" s="46"/>
      <c r="S110" s="46"/>
      <c r="T110" s="94"/>
      <c r="AT110" s="23" t="s">
        <v>163</v>
      </c>
      <c r="AU110" s="23" t="s">
        <v>88</v>
      </c>
    </row>
    <row r="111" s="12" customFormat="1">
      <c r="B111" s="245"/>
      <c r="C111" s="246"/>
      <c r="D111" s="232" t="s">
        <v>165</v>
      </c>
      <c r="E111" s="247" t="s">
        <v>76</v>
      </c>
      <c r="F111" s="248" t="s">
        <v>196</v>
      </c>
      <c r="G111" s="246"/>
      <c r="H111" s="249">
        <v>250</v>
      </c>
      <c r="I111" s="250"/>
      <c r="J111" s="246"/>
      <c r="K111" s="246"/>
      <c r="L111" s="251"/>
      <c r="M111" s="252"/>
      <c r="N111" s="253"/>
      <c r="O111" s="253"/>
      <c r="P111" s="253"/>
      <c r="Q111" s="253"/>
      <c r="R111" s="253"/>
      <c r="S111" s="253"/>
      <c r="T111" s="254"/>
      <c r="AT111" s="255" t="s">
        <v>165</v>
      </c>
      <c r="AU111" s="255" t="s">
        <v>88</v>
      </c>
      <c r="AV111" s="12" t="s">
        <v>88</v>
      </c>
      <c r="AW111" s="12" t="s">
        <v>40</v>
      </c>
      <c r="AX111" s="12" t="s">
        <v>86</v>
      </c>
      <c r="AY111" s="255" t="s">
        <v>154</v>
      </c>
    </row>
    <row r="112" s="1" customFormat="1" ht="14.4" customHeight="1">
      <c r="B112" s="45"/>
      <c r="C112" s="256" t="s">
        <v>201</v>
      </c>
      <c r="D112" s="256" t="s">
        <v>198</v>
      </c>
      <c r="E112" s="257" t="s">
        <v>209</v>
      </c>
      <c r="F112" s="258" t="s">
        <v>210</v>
      </c>
      <c r="G112" s="259" t="s">
        <v>211</v>
      </c>
      <c r="H112" s="260">
        <v>72</v>
      </c>
      <c r="I112" s="261"/>
      <c r="J112" s="262">
        <f>ROUND(I112*H112,2)</f>
        <v>0</v>
      </c>
      <c r="K112" s="258" t="s">
        <v>76</v>
      </c>
      <c r="L112" s="263"/>
      <c r="M112" s="264" t="s">
        <v>76</v>
      </c>
      <c r="N112" s="265" t="s">
        <v>48</v>
      </c>
      <c r="O112" s="46"/>
      <c r="P112" s="229">
        <f>O112*H112</f>
        <v>0</v>
      </c>
      <c r="Q112" s="229">
        <v>1.3100000000000001</v>
      </c>
      <c r="R112" s="229">
        <f>Q112*H112</f>
        <v>94.320000000000007</v>
      </c>
      <c r="S112" s="229">
        <v>0</v>
      </c>
      <c r="T112" s="230">
        <f>S112*H112</f>
        <v>0</v>
      </c>
      <c r="AR112" s="23" t="s">
        <v>212</v>
      </c>
      <c r="AT112" s="23" t="s">
        <v>198</v>
      </c>
      <c r="AU112" s="23" t="s">
        <v>88</v>
      </c>
      <c r="AY112" s="23" t="s">
        <v>154</v>
      </c>
      <c r="BE112" s="231">
        <f>IF(N112="základní",J112,0)</f>
        <v>0</v>
      </c>
      <c r="BF112" s="231">
        <f>IF(N112="snížená",J112,0)</f>
        <v>0</v>
      </c>
      <c r="BG112" s="231">
        <f>IF(N112="zákl. přenesená",J112,0)</f>
        <v>0</v>
      </c>
      <c r="BH112" s="231">
        <f>IF(N112="sníž. přenesená",J112,0)</f>
        <v>0</v>
      </c>
      <c r="BI112" s="231">
        <f>IF(N112="nulová",J112,0)</f>
        <v>0</v>
      </c>
      <c r="BJ112" s="23" t="s">
        <v>86</v>
      </c>
      <c r="BK112" s="231">
        <f>ROUND(I112*H112,2)</f>
        <v>0</v>
      </c>
      <c r="BL112" s="23" t="s">
        <v>212</v>
      </c>
      <c r="BM112" s="23" t="s">
        <v>213</v>
      </c>
    </row>
    <row r="113" s="12" customFormat="1">
      <c r="B113" s="245"/>
      <c r="C113" s="246"/>
      <c r="D113" s="232" t="s">
        <v>165</v>
      </c>
      <c r="E113" s="247" t="s">
        <v>76</v>
      </c>
      <c r="F113" s="248" t="s">
        <v>214</v>
      </c>
      <c r="G113" s="246"/>
      <c r="H113" s="249">
        <v>72</v>
      </c>
      <c r="I113" s="250"/>
      <c r="J113" s="246"/>
      <c r="K113" s="246"/>
      <c r="L113" s="251"/>
      <c r="M113" s="252"/>
      <c r="N113" s="253"/>
      <c r="O113" s="253"/>
      <c r="P113" s="253"/>
      <c r="Q113" s="253"/>
      <c r="R113" s="253"/>
      <c r="S113" s="253"/>
      <c r="T113" s="254"/>
      <c r="AT113" s="255" t="s">
        <v>165</v>
      </c>
      <c r="AU113" s="255" t="s">
        <v>88</v>
      </c>
      <c r="AV113" s="12" t="s">
        <v>88</v>
      </c>
      <c r="AW113" s="12" t="s">
        <v>40</v>
      </c>
      <c r="AX113" s="12" t="s">
        <v>86</v>
      </c>
      <c r="AY113" s="255" t="s">
        <v>154</v>
      </c>
    </row>
    <row r="114" s="1" customFormat="1" ht="45.6" customHeight="1">
      <c r="B114" s="45"/>
      <c r="C114" s="220" t="s">
        <v>215</v>
      </c>
      <c r="D114" s="220" t="s">
        <v>156</v>
      </c>
      <c r="E114" s="221" t="s">
        <v>216</v>
      </c>
      <c r="F114" s="222" t="s">
        <v>217</v>
      </c>
      <c r="G114" s="223" t="s">
        <v>193</v>
      </c>
      <c r="H114" s="224">
        <v>250</v>
      </c>
      <c r="I114" s="225"/>
      <c r="J114" s="226">
        <f>ROUND(I114*H114,2)</f>
        <v>0</v>
      </c>
      <c r="K114" s="222" t="s">
        <v>160</v>
      </c>
      <c r="L114" s="71"/>
      <c r="M114" s="227" t="s">
        <v>76</v>
      </c>
      <c r="N114" s="228" t="s">
        <v>48</v>
      </c>
      <c r="O114" s="46"/>
      <c r="P114" s="229">
        <f>O114*H114</f>
        <v>0</v>
      </c>
      <c r="Q114" s="229">
        <v>0</v>
      </c>
      <c r="R114" s="229">
        <f>Q114*H114</f>
        <v>0</v>
      </c>
      <c r="S114" s="229">
        <v>0.17999999999999999</v>
      </c>
      <c r="T114" s="230">
        <f>S114*H114</f>
        <v>45</v>
      </c>
      <c r="AR114" s="23" t="s">
        <v>161</v>
      </c>
      <c r="AT114" s="23" t="s">
        <v>156</v>
      </c>
      <c r="AU114" s="23" t="s">
        <v>88</v>
      </c>
      <c r="AY114" s="23" t="s">
        <v>154</v>
      </c>
      <c r="BE114" s="231">
        <f>IF(N114="základní",J114,0)</f>
        <v>0</v>
      </c>
      <c r="BF114" s="231">
        <f>IF(N114="snížená",J114,0)</f>
        <v>0</v>
      </c>
      <c r="BG114" s="231">
        <f>IF(N114="zákl. přenesená",J114,0)</f>
        <v>0</v>
      </c>
      <c r="BH114" s="231">
        <f>IF(N114="sníž. přenesená",J114,0)</f>
        <v>0</v>
      </c>
      <c r="BI114" s="231">
        <f>IF(N114="nulová",J114,0)</f>
        <v>0</v>
      </c>
      <c r="BJ114" s="23" t="s">
        <v>86</v>
      </c>
      <c r="BK114" s="231">
        <f>ROUND(I114*H114,2)</f>
        <v>0</v>
      </c>
      <c r="BL114" s="23" t="s">
        <v>161</v>
      </c>
      <c r="BM114" s="23" t="s">
        <v>218</v>
      </c>
    </row>
    <row r="115" s="1" customFormat="1">
      <c r="B115" s="45"/>
      <c r="C115" s="73"/>
      <c r="D115" s="232" t="s">
        <v>163</v>
      </c>
      <c r="E115" s="73"/>
      <c r="F115" s="233" t="s">
        <v>219</v>
      </c>
      <c r="G115" s="73"/>
      <c r="H115" s="73"/>
      <c r="I115" s="190"/>
      <c r="J115" s="73"/>
      <c r="K115" s="73"/>
      <c r="L115" s="71"/>
      <c r="M115" s="234"/>
      <c r="N115" s="46"/>
      <c r="O115" s="46"/>
      <c r="P115" s="46"/>
      <c r="Q115" s="46"/>
      <c r="R115" s="46"/>
      <c r="S115" s="46"/>
      <c r="T115" s="94"/>
      <c r="AT115" s="23" t="s">
        <v>163</v>
      </c>
      <c r="AU115" s="23" t="s">
        <v>88</v>
      </c>
    </row>
    <row r="116" s="12" customFormat="1">
      <c r="B116" s="245"/>
      <c r="C116" s="246"/>
      <c r="D116" s="232" t="s">
        <v>165</v>
      </c>
      <c r="E116" s="247" t="s">
        <v>76</v>
      </c>
      <c r="F116" s="248" t="s">
        <v>196</v>
      </c>
      <c r="G116" s="246"/>
      <c r="H116" s="249">
        <v>250</v>
      </c>
      <c r="I116" s="250"/>
      <c r="J116" s="246"/>
      <c r="K116" s="246"/>
      <c r="L116" s="251"/>
      <c r="M116" s="252"/>
      <c r="N116" s="253"/>
      <c r="O116" s="253"/>
      <c r="P116" s="253"/>
      <c r="Q116" s="253"/>
      <c r="R116" s="253"/>
      <c r="S116" s="253"/>
      <c r="T116" s="254"/>
      <c r="AT116" s="255" t="s">
        <v>165</v>
      </c>
      <c r="AU116" s="255" t="s">
        <v>88</v>
      </c>
      <c r="AV116" s="12" t="s">
        <v>88</v>
      </c>
      <c r="AW116" s="12" t="s">
        <v>40</v>
      </c>
      <c r="AX116" s="12" t="s">
        <v>86</v>
      </c>
      <c r="AY116" s="255" t="s">
        <v>154</v>
      </c>
    </row>
    <row r="117" s="1" customFormat="1" ht="34.2" customHeight="1">
      <c r="B117" s="45"/>
      <c r="C117" s="220" t="s">
        <v>220</v>
      </c>
      <c r="D117" s="220" t="s">
        <v>156</v>
      </c>
      <c r="E117" s="221" t="s">
        <v>221</v>
      </c>
      <c r="F117" s="222" t="s">
        <v>222</v>
      </c>
      <c r="G117" s="223" t="s">
        <v>193</v>
      </c>
      <c r="H117" s="224">
        <v>250</v>
      </c>
      <c r="I117" s="225"/>
      <c r="J117" s="226">
        <f>ROUND(I117*H117,2)</f>
        <v>0</v>
      </c>
      <c r="K117" s="222" t="s">
        <v>160</v>
      </c>
      <c r="L117" s="71"/>
      <c r="M117" s="227" t="s">
        <v>76</v>
      </c>
      <c r="N117" s="228" t="s">
        <v>48</v>
      </c>
      <c r="O117" s="46"/>
      <c r="P117" s="229">
        <f>O117*H117</f>
        <v>0</v>
      </c>
      <c r="Q117" s="229">
        <v>0</v>
      </c>
      <c r="R117" s="229">
        <f>Q117*H117</f>
        <v>0</v>
      </c>
      <c r="S117" s="229">
        <v>0.35499999999999998</v>
      </c>
      <c r="T117" s="230">
        <f>S117*H117</f>
        <v>88.75</v>
      </c>
      <c r="AR117" s="23" t="s">
        <v>161</v>
      </c>
      <c r="AT117" s="23" t="s">
        <v>156</v>
      </c>
      <c r="AU117" s="23" t="s">
        <v>88</v>
      </c>
      <c r="AY117" s="23" t="s">
        <v>154</v>
      </c>
      <c r="BE117" s="231">
        <f>IF(N117="základní",J117,0)</f>
        <v>0</v>
      </c>
      <c r="BF117" s="231">
        <f>IF(N117="snížená",J117,0)</f>
        <v>0</v>
      </c>
      <c r="BG117" s="231">
        <f>IF(N117="zákl. přenesená",J117,0)</f>
        <v>0</v>
      </c>
      <c r="BH117" s="231">
        <f>IF(N117="sníž. přenesená",J117,0)</f>
        <v>0</v>
      </c>
      <c r="BI117" s="231">
        <f>IF(N117="nulová",J117,0)</f>
        <v>0</v>
      </c>
      <c r="BJ117" s="23" t="s">
        <v>86</v>
      </c>
      <c r="BK117" s="231">
        <f>ROUND(I117*H117,2)</f>
        <v>0</v>
      </c>
      <c r="BL117" s="23" t="s">
        <v>161</v>
      </c>
      <c r="BM117" s="23" t="s">
        <v>223</v>
      </c>
    </row>
    <row r="118" s="1" customFormat="1">
      <c r="B118" s="45"/>
      <c r="C118" s="73"/>
      <c r="D118" s="232" t="s">
        <v>163</v>
      </c>
      <c r="E118" s="73"/>
      <c r="F118" s="233" t="s">
        <v>224</v>
      </c>
      <c r="G118" s="73"/>
      <c r="H118" s="73"/>
      <c r="I118" s="190"/>
      <c r="J118" s="73"/>
      <c r="K118" s="73"/>
      <c r="L118" s="71"/>
      <c r="M118" s="234"/>
      <c r="N118" s="46"/>
      <c r="O118" s="46"/>
      <c r="P118" s="46"/>
      <c r="Q118" s="46"/>
      <c r="R118" s="46"/>
      <c r="S118" s="46"/>
      <c r="T118" s="94"/>
      <c r="AT118" s="23" t="s">
        <v>163</v>
      </c>
      <c r="AU118" s="23" t="s">
        <v>88</v>
      </c>
    </row>
    <row r="119" s="12" customFormat="1">
      <c r="B119" s="245"/>
      <c r="C119" s="246"/>
      <c r="D119" s="232" t="s">
        <v>165</v>
      </c>
      <c r="E119" s="247" t="s">
        <v>76</v>
      </c>
      <c r="F119" s="248" t="s">
        <v>196</v>
      </c>
      <c r="G119" s="246"/>
      <c r="H119" s="249">
        <v>250</v>
      </c>
      <c r="I119" s="250"/>
      <c r="J119" s="246"/>
      <c r="K119" s="246"/>
      <c r="L119" s="251"/>
      <c r="M119" s="252"/>
      <c r="N119" s="253"/>
      <c r="O119" s="253"/>
      <c r="P119" s="253"/>
      <c r="Q119" s="253"/>
      <c r="R119" s="253"/>
      <c r="S119" s="253"/>
      <c r="T119" s="254"/>
      <c r="AT119" s="255" t="s">
        <v>165</v>
      </c>
      <c r="AU119" s="255" t="s">
        <v>88</v>
      </c>
      <c r="AV119" s="12" t="s">
        <v>88</v>
      </c>
      <c r="AW119" s="12" t="s">
        <v>40</v>
      </c>
      <c r="AX119" s="12" t="s">
        <v>86</v>
      </c>
      <c r="AY119" s="255" t="s">
        <v>154</v>
      </c>
    </row>
    <row r="120" s="10" customFormat="1" ht="29.88" customHeight="1">
      <c r="B120" s="204"/>
      <c r="C120" s="205"/>
      <c r="D120" s="206" t="s">
        <v>77</v>
      </c>
      <c r="E120" s="218" t="s">
        <v>201</v>
      </c>
      <c r="F120" s="218" t="s">
        <v>225</v>
      </c>
      <c r="G120" s="205"/>
      <c r="H120" s="205"/>
      <c r="I120" s="208"/>
      <c r="J120" s="219">
        <f>BK120</f>
        <v>0</v>
      </c>
      <c r="K120" s="205"/>
      <c r="L120" s="210"/>
      <c r="M120" s="211"/>
      <c r="N120" s="212"/>
      <c r="O120" s="212"/>
      <c r="P120" s="213">
        <f>SUM(P121:P123)</f>
        <v>0</v>
      </c>
      <c r="Q120" s="212"/>
      <c r="R120" s="213">
        <f>SUM(R121:R123)</f>
        <v>2.3048700000000002</v>
      </c>
      <c r="S120" s="212"/>
      <c r="T120" s="214">
        <f>SUM(T121:T123)</f>
        <v>0</v>
      </c>
      <c r="AR120" s="215" t="s">
        <v>86</v>
      </c>
      <c r="AT120" s="216" t="s">
        <v>77</v>
      </c>
      <c r="AU120" s="216" t="s">
        <v>86</v>
      </c>
      <c r="AY120" s="215" t="s">
        <v>154</v>
      </c>
      <c r="BK120" s="217">
        <f>SUM(BK121:BK123)</f>
        <v>0</v>
      </c>
    </row>
    <row r="121" s="1" customFormat="1" ht="14.4" customHeight="1">
      <c r="B121" s="45"/>
      <c r="C121" s="220" t="s">
        <v>226</v>
      </c>
      <c r="D121" s="220" t="s">
        <v>156</v>
      </c>
      <c r="E121" s="221" t="s">
        <v>227</v>
      </c>
      <c r="F121" s="222" t="s">
        <v>228</v>
      </c>
      <c r="G121" s="223" t="s">
        <v>211</v>
      </c>
      <c r="H121" s="224">
        <v>1</v>
      </c>
      <c r="I121" s="225"/>
      <c r="J121" s="226">
        <f>ROUND(I121*H121,2)</f>
        <v>0</v>
      </c>
      <c r="K121" s="222" t="s">
        <v>160</v>
      </c>
      <c r="L121" s="71"/>
      <c r="M121" s="227" t="s">
        <v>76</v>
      </c>
      <c r="N121" s="228" t="s">
        <v>48</v>
      </c>
      <c r="O121" s="46"/>
      <c r="P121" s="229">
        <f>O121*H121</f>
        <v>0</v>
      </c>
      <c r="Q121" s="229">
        <v>2.3048700000000002</v>
      </c>
      <c r="R121" s="229">
        <f>Q121*H121</f>
        <v>2.3048700000000002</v>
      </c>
      <c r="S121" s="229">
        <v>0</v>
      </c>
      <c r="T121" s="230">
        <f>S121*H121</f>
        <v>0</v>
      </c>
      <c r="AR121" s="23" t="s">
        <v>161</v>
      </c>
      <c r="AT121" s="23" t="s">
        <v>156</v>
      </c>
      <c r="AU121" s="23" t="s">
        <v>88</v>
      </c>
      <c r="AY121" s="23" t="s">
        <v>154</v>
      </c>
      <c r="BE121" s="231">
        <f>IF(N121="základní",J121,0)</f>
        <v>0</v>
      </c>
      <c r="BF121" s="231">
        <f>IF(N121="snížená",J121,0)</f>
        <v>0</v>
      </c>
      <c r="BG121" s="231">
        <f>IF(N121="zákl. přenesená",J121,0)</f>
        <v>0</v>
      </c>
      <c r="BH121" s="231">
        <f>IF(N121="sníž. přenesená",J121,0)</f>
        <v>0</v>
      </c>
      <c r="BI121" s="231">
        <f>IF(N121="nulová",J121,0)</f>
        <v>0</v>
      </c>
      <c r="BJ121" s="23" t="s">
        <v>86</v>
      </c>
      <c r="BK121" s="231">
        <f>ROUND(I121*H121,2)</f>
        <v>0</v>
      </c>
      <c r="BL121" s="23" t="s">
        <v>161</v>
      </c>
      <c r="BM121" s="23" t="s">
        <v>229</v>
      </c>
    </row>
    <row r="122" s="11" customFormat="1">
      <c r="B122" s="235"/>
      <c r="C122" s="236"/>
      <c r="D122" s="232" t="s">
        <v>165</v>
      </c>
      <c r="E122" s="237" t="s">
        <v>76</v>
      </c>
      <c r="F122" s="238" t="s">
        <v>230</v>
      </c>
      <c r="G122" s="236"/>
      <c r="H122" s="237" t="s">
        <v>76</v>
      </c>
      <c r="I122" s="239"/>
      <c r="J122" s="236"/>
      <c r="K122" s="236"/>
      <c r="L122" s="240"/>
      <c r="M122" s="241"/>
      <c r="N122" s="242"/>
      <c r="O122" s="242"/>
      <c r="P122" s="242"/>
      <c r="Q122" s="242"/>
      <c r="R122" s="242"/>
      <c r="S122" s="242"/>
      <c r="T122" s="243"/>
      <c r="AT122" s="244" t="s">
        <v>165</v>
      </c>
      <c r="AU122" s="244" t="s">
        <v>88</v>
      </c>
      <c r="AV122" s="11" t="s">
        <v>86</v>
      </c>
      <c r="AW122" s="11" t="s">
        <v>40</v>
      </c>
      <c r="AX122" s="11" t="s">
        <v>78</v>
      </c>
      <c r="AY122" s="244" t="s">
        <v>154</v>
      </c>
    </row>
    <row r="123" s="12" customFormat="1">
      <c r="B123" s="245"/>
      <c r="C123" s="246"/>
      <c r="D123" s="232" t="s">
        <v>165</v>
      </c>
      <c r="E123" s="247" t="s">
        <v>76</v>
      </c>
      <c r="F123" s="248" t="s">
        <v>86</v>
      </c>
      <c r="G123" s="246"/>
      <c r="H123" s="249">
        <v>1</v>
      </c>
      <c r="I123" s="250"/>
      <c r="J123" s="246"/>
      <c r="K123" s="246"/>
      <c r="L123" s="251"/>
      <c r="M123" s="252"/>
      <c r="N123" s="253"/>
      <c r="O123" s="253"/>
      <c r="P123" s="253"/>
      <c r="Q123" s="253"/>
      <c r="R123" s="253"/>
      <c r="S123" s="253"/>
      <c r="T123" s="254"/>
      <c r="AT123" s="255" t="s">
        <v>165</v>
      </c>
      <c r="AU123" s="255" t="s">
        <v>88</v>
      </c>
      <c r="AV123" s="12" t="s">
        <v>88</v>
      </c>
      <c r="AW123" s="12" t="s">
        <v>40</v>
      </c>
      <c r="AX123" s="12" t="s">
        <v>86</v>
      </c>
      <c r="AY123" s="255" t="s">
        <v>154</v>
      </c>
    </row>
    <row r="124" s="10" customFormat="1" ht="29.88" customHeight="1">
      <c r="B124" s="204"/>
      <c r="C124" s="205"/>
      <c r="D124" s="206" t="s">
        <v>77</v>
      </c>
      <c r="E124" s="218" t="s">
        <v>215</v>
      </c>
      <c r="F124" s="218" t="s">
        <v>231</v>
      </c>
      <c r="G124" s="205"/>
      <c r="H124" s="205"/>
      <c r="I124" s="208"/>
      <c r="J124" s="219">
        <f>BK124</f>
        <v>0</v>
      </c>
      <c r="K124" s="205"/>
      <c r="L124" s="210"/>
      <c r="M124" s="211"/>
      <c r="N124" s="212"/>
      <c r="O124" s="212"/>
      <c r="P124" s="213">
        <f>P125</f>
        <v>0</v>
      </c>
      <c r="Q124" s="212"/>
      <c r="R124" s="213">
        <f>R125</f>
        <v>0</v>
      </c>
      <c r="S124" s="212"/>
      <c r="T124" s="214">
        <f>T125</f>
        <v>0</v>
      </c>
      <c r="AR124" s="215" t="s">
        <v>86</v>
      </c>
      <c r="AT124" s="216" t="s">
        <v>77</v>
      </c>
      <c r="AU124" s="216" t="s">
        <v>86</v>
      </c>
      <c r="AY124" s="215" t="s">
        <v>154</v>
      </c>
      <c r="BK124" s="217">
        <f>BK125</f>
        <v>0</v>
      </c>
    </row>
    <row r="125" s="10" customFormat="1" ht="14.88" customHeight="1">
      <c r="B125" s="204"/>
      <c r="C125" s="205"/>
      <c r="D125" s="206" t="s">
        <v>77</v>
      </c>
      <c r="E125" s="218" t="s">
        <v>232</v>
      </c>
      <c r="F125" s="218" t="s">
        <v>233</v>
      </c>
      <c r="G125" s="205"/>
      <c r="H125" s="205"/>
      <c r="I125" s="208"/>
      <c r="J125" s="219">
        <f>BK125</f>
        <v>0</v>
      </c>
      <c r="K125" s="205"/>
      <c r="L125" s="210"/>
      <c r="M125" s="211"/>
      <c r="N125" s="212"/>
      <c r="O125" s="212"/>
      <c r="P125" s="213">
        <f>SUM(P126:P130)</f>
        <v>0</v>
      </c>
      <c r="Q125" s="212"/>
      <c r="R125" s="213">
        <f>SUM(R126:R130)</f>
        <v>0</v>
      </c>
      <c r="S125" s="212"/>
      <c r="T125" s="214">
        <f>SUM(T126:T130)</f>
        <v>0</v>
      </c>
      <c r="AR125" s="215" t="s">
        <v>86</v>
      </c>
      <c r="AT125" s="216" t="s">
        <v>77</v>
      </c>
      <c r="AU125" s="216" t="s">
        <v>88</v>
      </c>
      <c r="AY125" s="215" t="s">
        <v>154</v>
      </c>
      <c r="BK125" s="217">
        <f>SUM(BK126:BK130)</f>
        <v>0</v>
      </c>
    </row>
    <row r="126" s="1" customFormat="1" ht="22.8" customHeight="1">
      <c r="B126" s="45"/>
      <c r="C126" s="220" t="s">
        <v>234</v>
      </c>
      <c r="D126" s="220" t="s">
        <v>156</v>
      </c>
      <c r="E126" s="221" t="s">
        <v>235</v>
      </c>
      <c r="F126" s="222" t="s">
        <v>236</v>
      </c>
      <c r="G126" s="223" t="s">
        <v>237</v>
      </c>
      <c r="H126" s="224">
        <v>30.378</v>
      </c>
      <c r="I126" s="225"/>
      <c r="J126" s="226">
        <f>ROUND(I126*H126,2)</f>
        <v>0</v>
      </c>
      <c r="K126" s="222" t="s">
        <v>160</v>
      </c>
      <c r="L126" s="71"/>
      <c r="M126" s="227" t="s">
        <v>76</v>
      </c>
      <c r="N126" s="228" t="s">
        <v>48</v>
      </c>
      <c r="O126" s="46"/>
      <c r="P126" s="229">
        <f>O126*H126</f>
        <v>0</v>
      </c>
      <c r="Q126" s="229">
        <v>0</v>
      </c>
      <c r="R126" s="229">
        <f>Q126*H126</f>
        <v>0</v>
      </c>
      <c r="S126" s="229">
        <v>0</v>
      </c>
      <c r="T126" s="230">
        <f>S126*H126</f>
        <v>0</v>
      </c>
      <c r="AR126" s="23" t="s">
        <v>161</v>
      </c>
      <c r="AT126" s="23" t="s">
        <v>156</v>
      </c>
      <c r="AU126" s="23" t="s">
        <v>176</v>
      </c>
      <c r="AY126" s="23" t="s">
        <v>154</v>
      </c>
      <c r="BE126" s="231">
        <f>IF(N126="základní",J126,0)</f>
        <v>0</v>
      </c>
      <c r="BF126" s="231">
        <f>IF(N126="snížená",J126,0)</f>
        <v>0</v>
      </c>
      <c r="BG126" s="231">
        <f>IF(N126="zákl. přenesená",J126,0)</f>
        <v>0</v>
      </c>
      <c r="BH126" s="231">
        <f>IF(N126="sníž. přenesená",J126,0)</f>
        <v>0</v>
      </c>
      <c r="BI126" s="231">
        <f>IF(N126="nulová",J126,0)</f>
        <v>0</v>
      </c>
      <c r="BJ126" s="23" t="s">
        <v>86</v>
      </c>
      <c r="BK126" s="231">
        <f>ROUND(I126*H126,2)</f>
        <v>0</v>
      </c>
      <c r="BL126" s="23" t="s">
        <v>161</v>
      </c>
      <c r="BM126" s="23" t="s">
        <v>238</v>
      </c>
    </row>
    <row r="127" s="1" customFormat="1">
      <c r="B127" s="45"/>
      <c r="C127" s="73"/>
      <c r="D127" s="232" t="s">
        <v>163</v>
      </c>
      <c r="E127" s="73"/>
      <c r="F127" s="233" t="s">
        <v>239</v>
      </c>
      <c r="G127" s="73"/>
      <c r="H127" s="73"/>
      <c r="I127" s="190"/>
      <c r="J127" s="73"/>
      <c r="K127" s="73"/>
      <c r="L127" s="71"/>
      <c r="M127" s="234"/>
      <c r="N127" s="46"/>
      <c r="O127" s="46"/>
      <c r="P127" s="46"/>
      <c r="Q127" s="46"/>
      <c r="R127" s="46"/>
      <c r="S127" s="46"/>
      <c r="T127" s="94"/>
      <c r="AT127" s="23" t="s">
        <v>163</v>
      </c>
      <c r="AU127" s="23" t="s">
        <v>176</v>
      </c>
    </row>
    <row r="128" s="1" customFormat="1" ht="22.8" customHeight="1">
      <c r="B128" s="45"/>
      <c r="C128" s="220" t="s">
        <v>240</v>
      </c>
      <c r="D128" s="220" t="s">
        <v>156</v>
      </c>
      <c r="E128" s="221" t="s">
        <v>241</v>
      </c>
      <c r="F128" s="222" t="s">
        <v>242</v>
      </c>
      <c r="G128" s="223" t="s">
        <v>170</v>
      </c>
      <c r="H128" s="224">
        <v>976.39999999999998</v>
      </c>
      <c r="I128" s="225"/>
      <c r="J128" s="226">
        <f>ROUND(I128*H128,2)</f>
        <v>0</v>
      </c>
      <c r="K128" s="222" t="s">
        <v>76</v>
      </c>
      <c r="L128" s="71"/>
      <c r="M128" s="227" t="s">
        <v>76</v>
      </c>
      <c r="N128" s="228" t="s">
        <v>48</v>
      </c>
      <c r="O128" s="46"/>
      <c r="P128" s="229">
        <f>O128*H128</f>
        <v>0</v>
      </c>
      <c r="Q128" s="229">
        <v>0</v>
      </c>
      <c r="R128" s="229">
        <f>Q128*H128</f>
        <v>0</v>
      </c>
      <c r="S128" s="229">
        <v>0</v>
      </c>
      <c r="T128" s="230">
        <f>S128*H128</f>
        <v>0</v>
      </c>
      <c r="AR128" s="23" t="s">
        <v>161</v>
      </c>
      <c r="AT128" s="23" t="s">
        <v>156</v>
      </c>
      <c r="AU128" s="23" t="s">
        <v>176</v>
      </c>
      <c r="AY128" s="23" t="s">
        <v>154</v>
      </c>
      <c r="BE128" s="231">
        <f>IF(N128="základní",J128,0)</f>
        <v>0</v>
      </c>
      <c r="BF128" s="231">
        <f>IF(N128="snížená",J128,0)</f>
        <v>0</v>
      </c>
      <c r="BG128" s="231">
        <f>IF(N128="zákl. přenesená",J128,0)</f>
        <v>0</v>
      </c>
      <c r="BH128" s="231">
        <f>IF(N128="sníž. přenesená",J128,0)</f>
        <v>0</v>
      </c>
      <c r="BI128" s="231">
        <f>IF(N128="nulová",J128,0)</f>
        <v>0</v>
      </c>
      <c r="BJ128" s="23" t="s">
        <v>86</v>
      </c>
      <c r="BK128" s="231">
        <f>ROUND(I128*H128,2)</f>
        <v>0</v>
      </c>
      <c r="BL128" s="23" t="s">
        <v>161</v>
      </c>
      <c r="BM128" s="23" t="s">
        <v>243</v>
      </c>
    </row>
    <row r="129" s="11" customFormat="1">
      <c r="B129" s="235"/>
      <c r="C129" s="236"/>
      <c r="D129" s="232" t="s">
        <v>165</v>
      </c>
      <c r="E129" s="237" t="s">
        <v>76</v>
      </c>
      <c r="F129" s="238" t="s">
        <v>173</v>
      </c>
      <c r="G129" s="236"/>
      <c r="H129" s="237" t="s">
        <v>76</v>
      </c>
      <c r="I129" s="239"/>
      <c r="J129" s="236"/>
      <c r="K129" s="236"/>
      <c r="L129" s="240"/>
      <c r="M129" s="241"/>
      <c r="N129" s="242"/>
      <c r="O129" s="242"/>
      <c r="P129" s="242"/>
      <c r="Q129" s="242"/>
      <c r="R129" s="242"/>
      <c r="S129" s="242"/>
      <c r="T129" s="243"/>
      <c r="AT129" s="244" t="s">
        <v>165</v>
      </c>
      <c r="AU129" s="244" t="s">
        <v>176</v>
      </c>
      <c r="AV129" s="11" t="s">
        <v>86</v>
      </c>
      <c r="AW129" s="11" t="s">
        <v>40</v>
      </c>
      <c r="AX129" s="11" t="s">
        <v>78</v>
      </c>
      <c r="AY129" s="244" t="s">
        <v>154</v>
      </c>
    </row>
    <row r="130" s="12" customFormat="1">
      <c r="B130" s="245"/>
      <c r="C130" s="246"/>
      <c r="D130" s="232" t="s">
        <v>165</v>
      </c>
      <c r="E130" s="247" t="s">
        <v>76</v>
      </c>
      <c r="F130" s="248" t="s">
        <v>244</v>
      </c>
      <c r="G130" s="246"/>
      <c r="H130" s="249">
        <v>976.39999999999998</v>
      </c>
      <c r="I130" s="250"/>
      <c r="J130" s="246"/>
      <c r="K130" s="246"/>
      <c r="L130" s="251"/>
      <c r="M130" s="266"/>
      <c r="N130" s="267"/>
      <c r="O130" s="267"/>
      <c r="P130" s="267"/>
      <c r="Q130" s="267"/>
      <c r="R130" s="267"/>
      <c r="S130" s="267"/>
      <c r="T130" s="268"/>
      <c r="AT130" s="255" t="s">
        <v>165</v>
      </c>
      <c r="AU130" s="255" t="s">
        <v>176</v>
      </c>
      <c r="AV130" s="12" t="s">
        <v>88</v>
      </c>
      <c r="AW130" s="12" t="s">
        <v>40</v>
      </c>
      <c r="AX130" s="12" t="s">
        <v>86</v>
      </c>
      <c r="AY130" s="255" t="s">
        <v>154</v>
      </c>
    </row>
    <row r="131" s="1" customFormat="1" ht="6.96" customHeight="1">
      <c r="B131" s="66"/>
      <c r="C131" s="67"/>
      <c r="D131" s="67"/>
      <c r="E131" s="67"/>
      <c r="F131" s="67"/>
      <c r="G131" s="67"/>
      <c r="H131" s="67"/>
      <c r="I131" s="165"/>
      <c r="J131" s="67"/>
      <c r="K131" s="67"/>
      <c r="L131" s="71"/>
    </row>
  </sheetData>
  <sheetProtection sheet="1" autoFilter="0" formatColumns="0" formatRows="0" objects="1" scenarios="1" spinCount="100000" saltValue="1VfY7rqcATNpCQRD1/Wz1eY1C1HV3zV8gQoBQ20xvkRvFWvZ/zCV+Ycxc5M+UhYBNGbuV8pL84+x5tQlZcq8vw==" hashValue="jflgIrB+YSj3E7ZGADJluAgCVtoYeEgFJCU3abXkB1aA8CwYS5KnGQDWH3B5n3SYWUVeRIOCUGyWN0h/zNTgOA==" algorithmName="SHA-512" password="CC35"/>
  <autoFilter ref="C81:K130"/>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245</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ROUND(J82,2)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ROUND(SUM(BE82:BE172), 2)</f>
        <v>0</v>
      </c>
      <c r="G30" s="46"/>
      <c r="H30" s="46"/>
      <c r="I30" s="157">
        <v>0.20999999999999999</v>
      </c>
      <c r="J30" s="156">
        <f>ROUND(ROUND((SUM(BE82:BE172)), 2)*I30, 2)</f>
        <v>0</v>
      </c>
      <c r="K30" s="50"/>
    </row>
    <row r="31" s="1" customFormat="1" ht="14.4" customHeight="1">
      <c r="B31" s="45"/>
      <c r="C31" s="46"/>
      <c r="D31" s="46"/>
      <c r="E31" s="54" t="s">
        <v>49</v>
      </c>
      <c r="F31" s="156">
        <f>ROUND(SUM(BF82:BF172), 2)</f>
        <v>0</v>
      </c>
      <c r="G31" s="46"/>
      <c r="H31" s="46"/>
      <c r="I31" s="157">
        <v>0.14999999999999999</v>
      </c>
      <c r="J31" s="156">
        <f>ROUND(ROUND((SUM(BF82:BF172)), 2)*I31, 2)</f>
        <v>0</v>
      </c>
      <c r="K31" s="50"/>
    </row>
    <row r="32" hidden="1" s="1" customFormat="1" ht="14.4" customHeight="1">
      <c r="B32" s="45"/>
      <c r="C32" s="46"/>
      <c r="D32" s="46"/>
      <c r="E32" s="54" t="s">
        <v>50</v>
      </c>
      <c r="F32" s="156">
        <f>ROUND(SUM(BG82:BG172), 2)</f>
        <v>0</v>
      </c>
      <c r="G32" s="46"/>
      <c r="H32" s="46"/>
      <c r="I32" s="157">
        <v>0.20999999999999999</v>
      </c>
      <c r="J32" s="156">
        <v>0</v>
      </c>
      <c r="K32" s="50"/>
    </row>
    <row r="33" hidden="1" s="1" customFormat="1" ht="14.4" customHeight="1">
      <c r="B33" s="45"/>
      <c r="C33" s="46"/>
      <c r="D33" s="46"/>
      <c r="E33" s="54" t="s">
        <v>51</v>
      </c>
      <c r="F33" s="156">
        <f>ROUND(SUM(BH82:BH172), 2)</f>
        <v>0</v>
      </c>
      <c r="G33" s="46"/>
      <c r="H33" s="46"/>
      <c r="I33" s="157">
        <v>0.14999999999999999</v>
      </c>
      <c r="J33" s="156">
        <v>0</v>
      </c>
      <c r="K33" s="50"/>
    </row>
    <row r="34" hidden="1" s="1" customFormat="1" ht="14.4" customHeight="1">
      <c r="B34" s="45"/>
      <c r="C34" s="46"/>
      <c r="D34" s="46"/>
      <c r="E34" s="54" t="s">
        <v>52</v>
      </c>
      <c r="F34" s="156">
        <f>ROUND(SUM(BI82:BI172),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02 - SO 02 - Oprava nábřežní zdi</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J82</f>
        <v>0</v>
      </c>
      <c r="K56" s="50"/>
      <c r="AU56" s="23" t="s">
        <v>131</v>
      </c>
    </row>
    <row r="57" s="7" customFormat="1" ht="24.96" customHeight="1">
      <c r="B57" s="176"/>
      <c r="C57" s="177"/>
      <c r="D57" s="178" t="s">
        <v>132</v>
      </c>
      <c r="E57" s="179"/>
      <c r="F57" s="179"/>
      <c r="G57" s="179"/>
      <c r="H57" s="179"/>
      <c r="I57" s="180"/>
      <c r="J57" s="181">
        <f>J83</f>
        <v>0</v>
      </c>
      <c r="K57" s="182"/>
    </row>
    <row r="58" s="8" customFormat="1" ht="19.92" customHeight="1">
      <c r="B58" s="183"/>
      <c r="C58" s="184"/>
      <c r="D58" s="185" t="s">
        <v>133</v>
      </c>
      <c r="E58" s="186"/>
      <c r="F58" s="186"/>
      <c r="G58" s="186"/>
      <c r="H58" s="186"/>
      <c r="I58" s="187"/>
      <c r="J58" s="188">
        <f>J84</f>
        <v>0</v>
      </c>
      <c r="K58" s="189"/>
    </row>
    <row r="59" s="8" customFormat="1" ht="19.92" customHeight="1">
      <c r="B59" s="183"/>
      <c r="C59" s="184"/>
      <c r="D59" s="185" t="s">
        <v>246</v>
      </c>
      <c r="E59" s="186"/>
      <c r="F59" s="186"/>
      <c r="G59" s="186"/>
      <c r="H59" s="186"/>
      <c r="I59" s="187"/>
      <c r="J59" s="188">
        <f>J126</f>
        <v>0</v>
      </c>
      <c r="K59" s="189"/>
    </row>
    <row r="60" s="8" customFormat="1" ht="19.92" customHeight="1">
      <c r="B60" s="183"/>
      <c r="C60" s="184"/>
      <c r="D60" s="185" t="s">
        <v>247</v>
      </c>
      <c r="E60" s="186"/>
      <c r="F60" s="186"/>
      <c r="G60" s="186"/>
      <c r="H60" s="186"/>
      <c r="I60" s="187"/>
      <c r="J60" s="188">
        <f>J136</f>
        <v>0</v>
      </c>
      <c r="K60" s="189"/>
    </row>
    <row r="61" s="8" customFormat="1" ht="19.92" customHeight="1">
      <c r="B61" s="183"/>
      <c r="C61" s="184"/>
      <c r="D61" s="185" t="s">
        <v>248</v>
      </c>
      <c r="E61" s="186"/>
      <c r="F61" s="186"/>
      <c r="G61" s="186"/>
      <c r="H61" s="186"/>
      <c r="I61" s="187"/>
      <c r="J61" s="188">
        <f>J156</f>
        <v>0</v>
      </c>
      <c r="K61" s="189"/>
    </row>
    <row r="62" s="8" customFormat="1" ht="19.92" customHeight="1">
      <c r="B62" s="183"/>
      <c r="C62" s="184"/>
      <c r="D62" s="185" t="s">
        <v>249</v>
      </c>
      <c r="E62" s="186"/>
      <c r="F62" s="186"/>
      <c r="G62" s="186"/>
      <c r="H62" s="186"/>
      <c r="I62" s="187"/>
      <c r="J62" s="188">
        <f>J167</f>
        <v>0</v>
      </c>
      <c r="K62" s="189"/>
    </row>
    <row r="63" s="1" customFormat="1" ht="21.84" customHeight="1">
      <c r="B63" s="45"/>
      <c r="C63" s="46"/>
      <c r="D63" s="46"/>
      <c r="E63" s="46"/>
      <c r="F63" s="46"/>
      <c r="G63" s="46"/>
      <c r="H63" s="46"/>
      <c r="I63" s="143"/>
      <c r="J63" s="46"/>
      <c r="K63" s="50"/>
    </row>
    <row r="64" s="1" customFormat="1" ht="6.96" customHeight="1">
      <c r="B64" s="66"/>
      <c r="C64" s="67"/>
      <c r="D64" s="67"/>
      <c r="E64" s="67"/>
      <c r="F64" s="67"/>
      <c r="G64" s="67"/>
      <c r="H64" s="67"/>
      <c r="I64" s="165"/>
      <c r="J64" s="67"/>
      <c r="K64" s="68"/>
    </row>
    <row r="68" s="1" customFormat="1" ht="6.96" customHeight="1">
      <c r="B68" s="69"/>
      <c r="C68" s="70"/>
      <c r="D68" s="70"/>
      <c r="E68" s="70"/>
      <c r="F68" s="70"/>
      <c r="G68" s="70"/>
      <c r="H68" s="70"/>
      <c r="I68" s="168"/>
      <c r="J68" s="70"/>
      <c r="K68" s="70"/>
      <c r="L68" s="71"/>
    </row>
    <row r="69" s="1" customFormat="1" ht="36.96" customHeight="1">
      <c r="B69" s="45"/>
      <c r="C69" s="72" t="s">
        <v>138</v>
      </c>
      <c r="D69" s="73"/>
      <c r="E69" s="73"/>
      <c r="F69" s="73"/>
      <c r="G69" s="73"/>
      <c r="H69" s="73"/>
      <c r="I69" s="190"/>
      <c r="J69" s="73"/>
      <c r="K69" s="73"/>
      <c r="L69" s="71"/>
    </row>
    <row r="70" s="1" customFormat="1" ht="6.96" customHeight="1">
      <c r="B70" s="45"/>
      <c r="C70" s="73"/>
      <c r="D70" s="73"/>
      <c r="E70" s="73"/>
      <c r="F70" s="73"/>
      <c r="G70" s="73"/>
      <c r="H70" s="73"/>
      <c r="I70" s="190"/>
      <c r="J70" s="73"/>
      <c r="K70" s="73"/>
      <c r="L70" s="71"/>
    </row>
    <row r="71" s="1" customFormat="1" ht="14.4" customHeight="1">
      <c r="B71" s="45"/>
      <c r="C71" s="75" t="s">
        <v>18</v>
      </c>
      <c r="D71" s="73"/>
      <c r="E71" s="73"/>
      <c r="F71" s="73"/>
      <c r="G71" s="73"/>
      <c r="H71" s="73"/>
      <c r="I71" s="190"/>
      <c r="J71" s="73"/>
      <c r="K71" s="73"/>
      <c r="L71" s="71"/>
    </row>
    <row r="72" s="1" customFormat="1" ht="14.4" customHeight="1">
      <c r="B72" s="45"/>
      <c r="C72" s="73"/>
      <c r="D72" s="73"/>
      <c r="E72" s="191" t="str">
        <f>E7</f>
        <v>Rybník Haltýř - Odstranění sedimentu</v>
      </c>
      <c r="F72" s="75"/>
      <c r="G72" s="75"/>
      <c r="H72" s="75"/>
      <c r="I72" s="190"/>
      <c r="J72" s="73"/>
      <c r="K72" s="73"/>
      <c r="L72" s="71"/>
    </row>
    <row r="73" s="1" customFormat="1" ht="14.4" customHeight="1">
      <c r="B73" s="45"/>
      <c r="C73" s="75" t="s">
        <v>125</v>
      </c>
      <c r="D73" s="73"/>
      <c r="E73" s="73"/>
      <c r="F73" s="73"/>
      <c r="G73" s="73"/>
      <c r="H73" s="73"/>
      <c r="I73" s="190"/>
      <c r="J73" s="73"/>
      <c r="K73" s="73"/>
      <c r="L73" s="71"/>
    </row>
    <row r="74" s="1" customFormat="1" ht="16.2" customHeight="1">
      <c r="B74" s="45"/>
      <c r="C74" s="73"/>
      <c r="D74" s="73"/>
      <c r="E74" s="81" t="str">
        <f>E9</f>
        <v>SO 02 - SO 02 - Oprava nábřežní zdi</v>
      </c>
      <c r="F74" s="73"/>
      <c r="G74" s="73"/>
      <c r="H74" s="73"/>
      <c r="I74" s="190"/>
      <c r="J74" s="73"/>
      <c r="K74" s="73"/>
      <c r="L74" s="71"/>
    </row>
    <row r="75" s="1" customFormat="1" ht="6.96" customHeight="1">
      <c r="B75" s="45"/>
      <c r="C75" s="73"/>
      <c r="D75" s="73"/>
      <c r="E75" s="73"/>
      <c r="F75" s="73"/>
      <c r="G75" s="73"/>
      <c r="H75" s="73"/>
      <c r="I75" s="190"/>
      <c r="J75" s="73"/>
      <c r="K75" s="73"/>
      <c r="L75" s="71"/>
    </row>
    <row r="76" s="1" customFormat="1" ht="18" customHeight="1">
      <c r="B76" s="45"/>
      <c r="C76" s="75" t="s">
        <v>24</v>
      </c>
      <c r="D76" s="73"/>
      <c r="E76" s="73"/>
      <c r="F76" s="192" t="str">
        <f>F12</f>
        <v>Sendražice u Kolína</v>
      </c>
      <c r="G76" s="73"/>
      <c r="H76" s="73"/>
      <c r="I76" s="193" t="s">
        <v>26</v>
      </c>
      <c r="J76" s="84" t="str">
        <f>IF(J12="","",J12)</f>
        <v>23. 1. 2018</v>
      </c>
      <c r="K76" s="73"/>
      <c r="L76" s="71"/>
    </row>
    <row r="77" s="1" customFormat="1" ht="6.96" customHeight="1">
      <c r="B77" s="45"/>
      <c r="C77" s="73"/>
      <c r="D77" s="73"/>
      <c r="E77" s="73"/>
      <c r="F77" s="73"/>
      <c r="G77" s="73"/>
      <c r="H77" s="73"/>
      <c r="I77" s="190"/>
      <c r="J77" s="73"/>
      <c r="K77" s="73"/>
      <c r="L77" s="71"/>
    </row>
    <row r="78" s="1" customFormat="1">
      <c r="B78" s="45"/>
      <c r="C78" s="75" t="s">
        <v>28</v>
      </c>
      <c r="D78" s="73"/>
      <c r="E78" s="73"/>
      <c r="F78" s="192" t="str">
        <f>E15</f>
        <v>Město Kolín</v>
      </c>
      <c r="G78" s="73"/>
      <c r="H78" s="73"/>
      <c r="I78" s="193" t="s">
        <v>36</v>
      </c>
      <c r="J78" s="192" t="str">
        <f>E21</f>
        <v>Vodohospodářský rozvoj a výtavba, a.s.</v>
      </c>
      <c r="K78" s="73"/>
      <c r="L78" s="71"/>
    </row>
    <row r="79" s="1" customFormat="1" ht="14.4" customHeight="1">
      <c r="B79" s="45"/>
      <c r="C79" s="75" t="s">
        <v>34</v>
      </c>
      <c r="D79" s="73"/>
      <c r="E79" s="73"/>
      <c r="F79" s="192" t="str">
        <f>IF(E18="","",E18)</f>
        <v/>
      </c>
      <c r="G79" s="73"/>
      <c r="H79" s="73"/>
      <c r="I79" s="190"/>
      <c r="J79" s="73"/>
      <c r="K79" s="73"/>
      <c r="L79" s="71"/>
    </row>
    <row r="80" s="1" customFormat="1" ht="10.32" customHeight="1">
      <c r="B80" s="45"/>
      <c r="C80" s="73"/>
      <c r="D80" s="73"/>
      <c r="E80" s="73"/>
      <c r="F80" s="73"/>
      <c r="G80" s="73"/>
      <c r="H80" s="73"/>
      <c r="I80" s="190"/>
      <c r="J80" s="73"/>
      <c r="K80" s="73"/>
      <c r="L80" s="71"/>
    </row>
    <row r="81" s="9" customFormat="1" ht="29.28" customHeight="1">
      <c r="B81" s="194"/>
      <c r="C81" s="195" t="s">
        <v>139</v>
      </c>
      <c r="D81" s="196" t="s">
        <v>62</v>
      </c>
      <c r="E81" s="196" t="s">
        <v>58</v>
      </c>
      <c r="F81" s="196" t="s">
        <v>140</v>
      </c>
      <c r="G81" s="196" t="s">
        <v>141</v>
      </c>
      <c r="H81" s="196" t="s">
        <v>142</v>
      </c>
      <c r="I81" s="197" t="s">
        <v>143</v>
      </c>
      <c r="J81" s="196" t="s">
        <v>129</v>
      </c>
      <c r="K81" s="198" t="s">
        <v>144</v>
      </c>
      <c r="L81" s="199"/>
      <c r="M81" s="101" t="s">
        <v>145</v>
      </c>
      <c r="N81" s="102" t="s">
        <v>47</v>
      </c>
      <c r="O81" s="102" t="s">
        <v>146</v>
      </c>
      <c r="P81" s="102" t="s">
        <v>147</v>
      </c>
      <c r="Q81" s="102" t="s">
        <v>148</v>
      </c>
      <c r="R81" s="102" t="s">
        <v>149</v>
      </c>
      <c r="S81" s="102" t="s">
        <v>150</v>
      </c>
      <c r="T81" s="103" t="s">
        <v>151</v>
      </c>
    </row>
    <row r="82" s="1" customFormat="1" ht="29.28" customHeight="1">
      <c r="B82" s="45"/>
      <c r="C82" s="107" t="s">
        <v>130</v>
      </c>
      <c r="D82" s="73"/>
      <c r="E82" s="73"/>
      <c r="F82" s="73"/>
      <c r="G82" s="73"/>
      <c r="H82" s="73"/>
      <c r="I82" s="190"/>
      <c r="J82" s="200">
        <f>BK82</f>
        <v>0</v>
      </c>
      <c r="K82" s="73"/>
      <c r="L82" s="71"/>
      <c r="M82" s="104"/>
      <c r="N82" s="105"/>
      <c r="O82" s="105"/>
      <c r="P82" s="201">
        <f>P83</f>
        <v>0</v>
      </c>
      <c r="Q82" s="105"/>
      <c r="R82" s="201">
        <f>R83</f>
        <v>112.27618000000001</v>
      </c>
      <c r="S82" s="105"/>
      <c r="T82" s="202">
        <f>T83</f>
        <v>0</v>
      </c>
      <c r="AT82" s="23" t="s">
        <v>77</v>
      </c>
      <c r="AU82" s="23" t="s">
        <v>131</v>
      </c>
      <c r="BK82" s="203">
        <f>BK83</f>
        <v>0</v>
      </c>
    </row>
    <row r="83" s="10" customFormat="1" ht="37.44" customHeight="1">
      <c r="B83" s="204"/>
      <c r="C83" s="205"/>
      <c r="D83" s="206" t="s">
        <v>77</v>
      </c>
      <c r="E83" s="207" t="s">
        <v>152</v>
      </c>
      <c r="F83" s="207" t="s">
        <v>153</v>
      </c>
      <c r="G83" s="205"/>
      <c r="H83" s="205"/>
      <c r="I83" s="208"/>
      <c r="J83" s="209">
        <f>BK83</f>
        <v>0</v>
      </c>
      <c r="K83" s="205"/>
      <c r="L83" s="210"/>
      <c r="M83" s="211"/>
      <c r="N83" s="212"/>
      <c r="O83" s="212"/>
      <c r="P83" s="213">
        <f>P84+P126+P136+P156+P167</f>
        <v>0</v>
      </c>
      <c r="Q83" s="212"/>
      <c r="R83" s="213">
        <f>R84+R126+R136+R156+R167</f>
        <v>112.27618000000001</v>
      </c>
      <c r="S83" s="212"/>
      <c r="T83" s="214">
        <f>T84+T126+T136+T156+T167</f>
        <v>0</v>
      </c>
      <c r="AR83" s="215" t="s">
        <v>86</v>
      </c>
      <c r="AT83" s="216" t="s">
        <v>77</v>
      </c>
      <c r="AU83" s="216" t="s">
        <v>78</v>
      </c>
      <c r="AY83" s="215" t="s">
        <v>154</v>
      </c>
      <c r="BK83" s="217">
        <f>BK84+BK126+BK136+BK156+BK167</f>
        <v>0</v>
      </c>
    </row>
    <row r="84" s="10" customFormat="1" ht="19.92" customHeight="1">
      <c r="B84" s="204"/>
      <c r="C84" s="205"/>
      <c r="D84" s="206" t="s">
        <v>77</v>
      </c>
      <c r="E84" s="218" t="s">
        <v>86</v>
      </c>
      <c r="F84" s="218" t="s">
        <v>155</v>
      </c>
      <c r="G84" s="205"/>
      <c r="H84" s="205"/>
      <c r="I84" s="208"/>
      <c r="J84" s="219">
        <f>BK84</f>
        <v>0</v>
      </c>
      <c r="K84" s="205"/>
      <c r="L84" s="210"/>
      <c r="M84" s="211"/>
      <c r="N84" s="212"/>
      <c r="O84" s="212"/>
      <c r="P84" s="213">
        <f>SUM(P85:P125)</f>
        <v>0</v>
      </c>
      <c r="Q84" s="212"/>
      <c r="R84" s="213">
        <f>SUM(R85:R125)</f>
        <v>6.6261810000000008</v>
      </c>
      <c r="S84" s="212"/>
      <c r="T84" s="214">
        <f>SUM(T85:T125)</f>
        <v>0</v>
      </c>
      <c r="AR84" s="215" t="s">
        <v>86</v>
      </c>
      <c r="AT84" s="216" t="s">
        <v>77</v>
      </c>
      <c r="AU84" s="216" t="s">
        <v>86</v>
      </c>
      <c r="AY84" s="215" t="s">
        <v>154</v>
      </c>
      <c r="BK84" s="217">
        <f>SUM(BK85:BK125)</f>
        <v>0</v>
      </c>
    </row>
    <row r="85" s="1" customFormat="1" ht="57" customHeight="1">
      <c r="B85" s="45"/>
      <c r="C85" s="220" t="s">
        <v>86</v>
      </c>
      <c r="D85" s="220" t="s">
        <v>156</v>
      </c>
      <c r="E85" s="221" t="s">
        <v>250</v>
      </c>
      <c r="F85" s="222" t="s">
        <v>251</v>
      </c>
      <c r="G85" s="223" t="s">
        <v>170</v>
      </c>
      <c r="H85" s="224">
        <v>7.0199999999999996</v>
      </c>
      <c r="I85" s="225"/>
      <c r="J85" s="226">
        <f>ROUND(I85*H85,2)</f>
        <v>0</v>
      </c>
      <c r="K85" s="222" t="s">
        <v>160</v>
      </c>
      <c r="L85" s="71"/>
      <c r="M85" s="227" t="s">
        <v>76</v>
      </c>
      <c r="N85" s="228" t="s">
        <v>48</v>
      </c>
      <c r="O85" s="46"/>
      <c r="P85" s="229">
        <f>O85*H85</f>
        <v>0</v>
      </c>
      <c r="Q85" s="229">
        <v>0</v>
      </c>
      <c r="R85" s="229">
        <f>Q85*H85</f>
        <v>0</v>
      </c>
      <c r="S85" s="229">
        <v>0</v>
      </c>
      <c r="T85" s="230">
        <f>S85*H85</f>
        <v>0</v>
      </c>
      <c r="AR85" s="23" t="s">
        <v>161</v>
      </c>
      <c r="AT85" s="23" t="s">
        <v>156</v>
      </c>
      <c r="AU85" s="23" t="s">
        <v>88</v>
      </c>
      <c r="AY85" s="23" t="s">
        <v>154</v>
      </c>
      <c r="BE85" s="231">
        <f>IF(N85="základní",J85,0)</f>
        <v>0</v>
      </c>
      <c r="BF85" s="231">
        <f>IF(N85="snížená",J85,0)</f>
        <v>0</v>
      </c>
      <c r="BG85" s="231">
        <f>IF(N85="zákl. přenesená",J85,0)</f>
        <v>0</v>
      </c>
      <c r="BH85" s="231">
        <f>IF(N85="sníž. přenesená",J85,0)</f>
        <v>0</v>
      </c>
      <c r="BI85" s="231">
        <f>IF(N85="nulová",J85,0)</f>
        <v>0</v>
      </c>
      <c r="BJ85" s="23" t="s">
        <v>86</v>
      </c>
      <c r="BK85" s="231">
        <f>ROUND(I85*H85,2)</f>
        <v>0</v>
      </c>
      <c r="BL85" s="23" t="s">
        <v>161</v>
      </c>
      <c r="BM85" s="23" t="s">
        <v>252</v>
      </c>
    </row>
    <row r="86" s="1" customFormat="1">
      <c r="B86" s="45"/>
      <c r="C86" s="73"/>
      <c r="D86" s="232" t="s">
        <v>163</v>
      </c>
      <c r="E86" s="73"/>
      <c r="F86" s="233" t="s">
        <v>253</v>
      </c>
      <c r="G86" s="73"/>
      <c r="H86" s="73"/>
      <c r="I86" s="190"/>
      <c r="J86" s="73"/>
      <c r="K86" s="73"/>
      <c r="L86" s="71"/>
      <c r="M86" s="234"/>
      <c r="N86" s="46"/>
      <c r="O86" s="46"/>
      <c r="P86" s="46"/>
      <c r="Q86" s="46"/>
      <c r="R86" s="46"/>
      <c r="S86" s="46"/>
      <c r="T86" s="94"/>
      <c r="AT86" s="23" t="s">
        <v>163</v>
      </c>
      <c r="AU86" s="23" t="s">
        <v>88</v>
      </c>
    </row>
    <row r="87" s="11" customFormat="1">
      <c r="B87" s="235"/>
      <c r="C87" s="236"/>
      <c r="D87" s="232" t="s">
        <v>165</v>
      </c>
      <c r="E87" s="237" t="s">
        <v>76</v>
      </c>
      <c r="F87" s="238" t="s">
        <v>254</v>
      </c>
      <c r="G87" s="236"/>
      <c r="H87" s="237" t="s">
        <v>76</v>
      </c>
      <c r="I87" s="239"/>
      <c r="J87" s="236"/>
      <c r="K87" s="236"/>
      <c r="L87" s="240"/>
      <c r="M87" s="241"/>
      <c r="N87" s="242"/>
      <c r="O87" s="242"/>
      <c r="P87" s="242"/>
      <c r="Q87" s="242"/>
      <c r="R87" s="242"/>
      <c r="S87" s="242"/>
      <c r="T87" s="243"/>
      <c r="AT87" s="244" t="s">
        <v>165</v>
      </c>
      <c r="AU87" s="244" t="s">
        <v>88</v>
      </c>
      <c r="AV87" s="11" t="s">
        <v>86</v>
      </c>
      <c r="AW87" s="11" t="s">
        <v>40</v>
      </c>
      <c r="AX87" s="11" t="s">
        <v>78</v>
      </c>
      <c r="AY87" s="244" t="s">
        <v>154</v>
      </c>
    </row>
    <row r="88" s="11" customFormat="1">
      <c r="B88" s="235"/>
      <c r="C88" s="236"/>
      <c r="D88" s="232" t="s">
        <v>165</v>
      </c>
      <c r="E88" s="237" t="s">
        <v>76</v>
      </c>
      <c r="F88" s="238" t="s">
        <v>255</v>
      </c>
      <c r="G88" s="236"/>
      <c r="H88" s="237" t="s">
        <v>76</v>
      </c>
      <c r="I88" s="239"/>
      <c r="J88" s="236"/>
      <c r="K88" s="236"/>
      <c r="L88" s="240"/>
      <c r="M88" s="241"/>
      <c r="N88" s="242"/>
      <c r="O88" s="242"/>
      <c r="P88" s="242"/>
      <c r="Q88" s="242"/>
      <c r="R88" s="242"/>
      <c r="S88" s="242"/>
      <c r="T88" s="243"/>
      <c r="AT88" s="244" t="s">
        <v>165</v>
      </c>
      <c r="AU88" s="244" t="s">
        <v>88</v>
      </c>
      <c r="AV88" s="11" t="s">
        <v>86</v>
      </c>
      <c r="AW88" s="11" t="s">
        <v>40</v>
      </c>
      <c r="AX88" s="11" t="s">
        <v>78</v>
      </c>
      <c r="AY88" s="244" t="s">
        <v>154</v>
      </c>
    </row>
    <row r="89" s="12" customFormat="1">
      <c r="B89" s="245"/>
      <c r="C89" s="246"/>
      <c r="D89" s="232" t="s">
        <v>165</v>
      </c>
      <c r="E89" s="247" t="s">
        <v>76</v>
      </c>
      <c r="F89" s="248" t="s">
        <v>256</v>
      </c>
      <c r="G89" s="246"/>
      <c r="H89" s="249">
        <v>7.0199999999999996</v>
      </c>
      <c r="I89" s="250"/>
      <c r="J89" s="246"/>
      <c r="K89" s="246"/>
      <c r="L89" s="251"/>
      <c r="M89" s="252"/>
      <c r="N89" s="253"/>
      <c r="O89" s="253"/>
      <c r="P89" s="253"/>
      <c r="Q89" s="253"/>
      <c r="R89" s="253"/>
      <c r="S89" s="253"/>
      <c r="T89" s="254"/>
      <c r="AT89" s="255" t="s">
        <v>165</v>
      </c>
      <c r="AU89" s="255" t="s">
        <v>88</v>
      </c>
      <c r="AV89" s="12" t="s">
        <v>88</v>
      </c>
      <c r="AW89" s="12" t="s">
        <v>40</v>
      </c>
      <c r="AX89" s="12" t="s">
        <v>86</v>
      </c>
      <c r="AY89" s="255" t="s">
        <v>154</v>
      </c>
    </row>
    <row r="90" s="1" customFormat="1" ht="34.2" customHeight="1">
      <c r="B90" s="45"/>
      <c r="C90" s="220" t="s">
        <v>88</v>
      </c>
      <c r="D90" s="220" t="s">
        <v>156</v>
      </c>
      <c r="E90" s="221" t="s">
        <v>257</v>
      </c>
      <c r="F90" s="222" t="s">
        <v>258</v>
      </c>
      <c r="G90" s="223" t="s">
        <v>170</v>
      </c>
      <c r="H90" s="224">
        <v>2.2799999999999998</v>
      </c>
      <c r="I90" s="225"/>
      <c r="J90" s="226">
        <f>ROUND(I90*H90,2)</f>
        <v>0</v>
      </c>
      <c r="K90" s="222" t="s">
        <v>160</v>
      </c>
      <c r="L90" s="71"/>
      <c r="M90" s="227" t="s">
        <v>76</v>
      </c>
      <c r="N90" s="228" t="s">
        <v>48</v>
      </c>
      <c r="O90" s="46"/>
      <c r="P90" s="229">
        <f>O90*H90</f>
        <v>0</v>
      </c>
      <c r="Q90" s="229">
        <v>0</v>
      </c>
      <c r="R90" s="229">
        <f>Q90*H90</f>
        <v>0</v>
      </c>
      <c r="S90" s="229">
        <v>0</v>
      </c>
      <c r="T90" s="230">
        <f>S90*H90</f>
        <v>0</v>
      </c>
      <c r="AR90" s="23" t="s">
        <v>161</v>
      </c>
      <c r="AT90" s="23" t="s">
        <v>156</v>
      </c>
      <c r="AU90" s="23" t="s">
        <v>88</v>
      </c>
      <c r="AY90" s="23" t="s">
        <v>154</v>
      </c>
      <c r="BE90" s="231">
        <f>IF(N90="základní",J90,0)</f>
        <v>0</v>
      </c>
      <c r="BF90" s="231">
        <f>IF(N90="snížená",J90,0)</f>
        <v>0</v>
      </c>
      <c r="BG90" s="231">
        <f>IF(N90="zákl. přenesená",J90,0)</f>
        <v>0</v>
      </c>
      <c r="BH90" s="231">
        <f>IF(N90="sníž. přenesená",J90,0)</f>
        <v>0</v>
      </c>
      <c r="BI90" s="231">
        <f>IF(N90="nulová",J90,0)</f>
        <v>0</v>
      </c>
      <c r="BJ90" s="23" t="s">
        <v>86</v>
      </c>
      <c r="BK90" s="231">
        <f>ROUND(I90*H90,2)</f>
        <v>0</v>
      </c>
      <c r="BL90" s="23" t="s">
        <v>161</v>
      </c>
      <c r="BM90" s="23" t="s">
        <v>259</v>
      </c>
    </row>
    <row r="91" s="1" customFormat="1">
      <c r="B91" s="45"/>
      <c r="C91" s="73"/>
      <c r="D91" s="232" t="s">
        <v>163</v>
      </c>
      <c r="E91" s="73"/>
      <c r="F91" s="233" t="s">
        <v>260</v>
      </c>
      <c r="G91" s="73"/>
      <c r="H91" s="73"/>
      <c r="I91" s="190"/>
      <c r="J91" s="73"/>
      <c r="K91" s="73"/>
      <c r="L91" s="71"/>
      <c r="M91" s="234"/>
      <c r="N91" s="46"/>
      <c r="O91" s="46"/>
      <c r="P91" s="46"/>
      <c r="Q91" s="46"/>
      <c r="R91" s="46"/>
      <c r="S91" s="46"/>
      <c r="T91" s="94"/>
      <c r="AT91" s="23" t="s">
        <v>163</v>
      </c>
      <c r="AU91" s="23" t="s">
        <v>88</v>
      </c>
    </row>
    <row r="92" s="11" customFormat="1">
      <c r="B92" s="235"/>
      <c r="C92" s="236"/>
      <c r="D92" s="232" t="s">
        <v>165</v>
      </c>
      <c r="E92" s="237" t="s">
        <v>76</v>
      </c>
      <c r="F92" s="238" t="s">
        <v>261</v>
      </c>
      <c r="G92" s="236"/>
      <c r="H92" s="237" t="s">
        <v>76</v>
      </c>
      <c r="I92" s="239"/>
      <c r="J92" s="236"/>
      <c r="K92" s="236"/>
      <c r="L92" s="240"/>
      <c r="M92" s="241"/>
      <c r="N92" s="242"/>
      <c r="O92" s="242"/>
      <c r="P92" s="242"/>
      <c r="Q92" s="242"/>
      <c r="R92" s="242"/>
      <c r="S92" s="242"/>
      <c r="T92" s="243"/>
      <c r="AT92" s="244" t="s">
        <v>165</v>
      </c>
      <c r="AU92" s="244" t="s">
        <v>88</v>
      </c>
      <c r="AV92" s="11" t="s">
        <v>86</v>
      </c>
      <c r="AW92" s="11" t="s">
        <v>40</v>
      </c>
      <c r="AX92" s="11" t="s">
        <v>78</v>
      </c>
      <c r="AY92" s="244" t="s">
        <v>154</v>
      </c>
    </row>
    <row r="93" s="11" customFormat="1">
      <c r="B93" s="235"/>
      <c r="C93" s="236"/>
      <c r="D93" s="232" t="s">
        <v>165</v>
      </c>
      <c r="E93" s="237" t="s">
        <v>76</v>
      </c>
      <c r="F93" s="238" t="s">
        <v>262</v>
      </c>
      <c r="G93" s="236"/>
      <c r="H93" s="237" t="s">
        <v>76</v>
      </c>
      <c r="I93" s="239"/>
      <c r="J93" s="236"/>
      <c r="K93" s="236"/>
      <c r="L93" s="240"/>
      <c r="M93" s="241"/>
      <c r="N93" s="242"/>
      <c r="O93" s="242"/>
      <c r="P93" s="242"/>
      <c r="Q93" s="242"/>
      <c r="R93" s="242"/>
      <c r="S93" s="242"/>
      <c r="T93" s="243"/>
      <c r="AT93" s="244" t="s">
        <v>165</v>
      </c>
      <c r="AU93" s="244" t="s">
        <v>88</v>
      </c>
      <c r="AV93" s="11" t="s">
        <v>86</v>
      </c>
      <c r="AW93" s="11" t="s">
        <v>40</v>
      </c>
      <c r="AX93" s="11" t="s">
        <v>78</v>
      </c>
      <c r="AY93" s="244" t="s">
        <v>154</v>
      </c>
    </row>
    <row r="94" s="12" customFormat="1">
      <c r="B94" s="245"/>
      <c r="C94" s="246"/>
      <c r="D94" s="232" t="s">
        <v>165</v>
      </c>
      <c r="E94" s="247" t="s">
        <v>76</v>
      </c>
      <c r="F94" s="248" t="s">
        <v>263</v>
      </c>
      <c r="G94" s="246"/>
      <c r="H94" s="249">
        <v>2.2799999999999998</v>
      </c>
      <c r="I94" s="250"/>
      <c r="J94" s="246"/>
      <c r="K94" s="246"/>
      <c r="L94" s="251"/>
      <c r="M94" s="252"/>
      <c r="N94" s="253"/>
      <c r="O94" s="253"/>
      <c r="P94" s="253"/>
      <c r="Q94" s="253"/>
      <c r="R94" s="253"/>
      <c r="S94" s="253"/>
      <c r="T94" s="254"/>
      <c r="AT94" s="255" t="s">
        <v>165</v>
      </c>
      <c r="AU94" s="255" t="s">
        <v>88</v>
      </c>
      <c r="AV94" s="12" t="s">
        <v>88</v>
      </c>
      <c r="AW94" s="12" t="s">
        <v>40</v>
      </c>
      <c r="AX94" s="12" t="s">
        <v>86</v>
      </c>
      <c r="AY94" s="255" t="s">
        <v>154</v>
      </c>
    </row>
    <row r="95" s="1" customFormat="1" ht="34.2" customHeight="1">
      <c r="B95" s="45"/>
      <c r="C95" s="220" t="s">
        <v>176</v>
      </c>
      <c r="D95" s="220" t="s">
        <v>156</v>
      </c>
      <c r="E95" s="221" t="s">
        <v>264</v>
      </c>
      <c r="F95" s="222" t="s">
        <v>265</v>
      </c>
      <c r="G95" s="223" t="s">
        <v>170</v>
      </c>
      <c r="H95" s="224">
        <v>49.170000000000002</v>
      </c>
      <c r="I95" s="225"/>
      <c r="J95" s="226">
        <f>ROUND(I95*H95,2)</f>
        <v>0</v>
      </c>
      <c r="K95" s="222" t="s">
        <v>160</v>
      </c>
      <c r="L95" s="71"/>
      <c r="M95" s="227" t="s">
        <v>76</v>
      </c>
      <c r="N95" s="228" t="s">
        <v>48</v>
      </c>
      <c r="O95" s="46"/>
      <c r="P95" s="229">
        <f>O95*H95</f>
        <v>0</v>
      </c>
      <c r="Q95" s="229">
        <v>0</v>
      </c>
      <c r="R95" s="229">
        <f>Q95*H95</f>
        <v>0</v>
      </c>
      <c r="S95" s="229">
        <v>0</v>
      </c>
      <c r="T95" s="230">
        <f>S95*H95</f>
        <v>0</v>
      </c>
      <c r="AR95" s="23" t="s">
        <v>161</v>
      </c>
      <c r="AT95" s="23" t="s">
        <v>156</v>
      </c>
      <c r="AU95" s="23" t="s">
        <v>88</v>
      </c>
      <c r="AY95" s="23" t="s">
        <v>154</v>
      </c>
      <c r="BE95" s="231">
        <f>IF(N95="základní",J95,0)</f>
        <v>0</v>
      </c>
      <c r="BF95" s="231">
        <f>IF(N95="snížená",J95,0)</f>
        <v>0</v>
      </c>
      <c r="BG95" s="231">
        <f>IF(N95="zákl. přenesená",J95,0)</f>
        <v>0</v>
      </c>
      <c r="BH95" s="231">
        <f>IF(N95="sníž. přenesená",J95,0)</f>
        <v>0</v>
      </c>
      <c r="BI95" s="231">
        <f>IF(N95="nulová",J95,0)</f>
        <v>0</v>
      </c>
      <c r="BJ95" s="23" t="s">
        <v>86</v>
      </c>
      <c r="BK95" s="231">
        <f>ROUND(I95*H95,2)</f>
        <v>0</v>
      </c>
      <c r="BL95" s="23" t="s">
        <v>161</v>
      </c>
      <c r="BM95" s="23" t="s">
        <v>266</v>
      </c>
    </row>
    <row r="96" s="1" customFormat="1">
      <c r="B96" s="45"/>
      <c r="C96" s="73"/>
      <c r="D96" s="232" t="s">
        <v>163</v>
      </c>
      <c r="E96" s="73"/>
      <c r="F96" s="233" t="s">
        <v>172</v>
      </c>
      <c r="G96" s="73"/>
      <c r="H96" s="73"/>
      <c r="I96" s="190"/>
      <c r="J96" s="73"/>
      <c r="K96" s="73"/>
      <c r="L96" s="71"/>
      <c r="M96" s="234"/>
      <c r="N96" s="46"/>
      <c r="O96" s="46"/>
      <c r="P96" s="46"/>
      <c r="Q96" s="46"/>
      <c r="R96" s="46"/>
      <c r="S96" s="46"/>
      <c r="T96" s="94"/>
      <c r="AT96" s="23" t="s">
        <v>163</v>
      </c>
      <c r="AU96" s="23" t="s">
        <v>88</v>
      </c>
    </row>
    <row r="97" s="11" customFormat="1">
      <c r="B97" s="235"/>
      <c r="C97" s="236"/>
      <c r="D97" s="232" t="s">
        <v>165</v>
      </c>
      <c r="E97" s="237" t="s">
        <v>76</v>
      </c>
      <c r="F97" s="238" t="s">
        <v>254</v>
      </c>
      <c r="G97" s="236"/>
      <c r="H97" s="237" t="s">
        <v>76</v>
      </c>
      <c r="I97" s="239"/>
      <c r="J97" s="236"/>
      <c r="K97" s="236"/>
      <c r="L97" s="240"/>
      <c r="M97" s="241"/>
      <c r="N97" s="242"/>
      <c r="O97" s="242"/>
      <c r="P97" s="242"/>
      <c r="Q97" s="242"/>
      <c r="R97" s="242"/>
      <c r="S97" s="242"/>
      <c r="T97" s="243"/>
      <c r="AT97" s="244" t="s">
        <v>165</v>
      </c>
      <c r="AU97" s="244" t="s">
        <v>88</v>
      </c>
      <c r="AV97" s="11" t="s">
        <v>86</v>
      </c>
      <c r="AW97" s="11" t="s">
        <v>40</v>
      </c>
      <c r="AX97" s="11" t="s">
        <v>78</v>
      </c>
      <c r="AY97" s="244" t="s">
        <v>154</v>
      </c>
    </row>
    <row r="98" s="11" customFormat="1">
      <c r="B98" s="235"/>
      <c r="C98" s="236"/>
      <c r="D98" s="232" t="s">
        <v>165</v>
      </c>
      <c r="E98" s="237" t="s">
        <v>76</v>
      </c>
      <c r="F98" s="238" t="s">
        <v>267</v>
      </c>
      <c r="G98" s="236"/>
      <c r="H98" s="237" t="s">
        <v>76</v>
      </c>
      <c r="I98" s="239"/>
      <c r="J98" s="236"/>
      <c r="K98" s="236"/>
      <c r="L98" s="240"/>
      <c r="M98" s="241"/>
      <c r="N98" s="242"/>
      <c r="O98" s="242"/>
      <c r="P98" s="242"/>
      <c r="Q98" s="242"/>
      <c r="R98" s="242"/>
      <c r="S98" s="242"/>
      <c r="T98" s="243"/>
      <c r="AT98" s="244" t="s">
        <v>165</v>
      </c>
      <c r="AU98" s="244" t="s">
        <v>88</v>
      </c>
      <c r="AV98" s="11" t="s">
        <v>86</v>
      </c>
      <c r="AW98" s="11" t="s">
        <v>40</v>
      </c>
      <c r="AX98" s="11" t="s">
        <v>78</v>
      </c>
      <c r="AY98" s="244" t="s">
        <v>154</v>
      </c>
    </row>
    <row r="99" s="12" customFormat="1">
      <c r="B99" s="245"/>
      <c r="C99" s="246"/>
      <c r="D99" s="232" t="s">
        <v>165</v>
      </c>
      <c r="E99" s="247" t="s">
        <v>76</v>
      </c>
      <c r="F99" s="248" t="s">
        <v>268</v>
      </c>
      <c r="G99" s="246"/>
      <c r="H99" s="249">
        <v>49.170000000000002</v>
      </c>
      <c r="I99" s="250"/>
      <c r="J99" s="246"/>
      <c r="K99" s="246"/>
      <c r="L99" s="251"/>
      <c r="M99" s="252"/>
      <c r="N99" s="253"/>
      <c r="O99" s="253"/>
      <c r="P99" s="253"/>
      <c r="Q99" s="253"/>
      <c r="R99" s="253"/>
      <c r="S99" s="253"/>
      <c r="T99" s="254"/>
      <c r="AT99" s="255" t="s">
        <v>165</v>
      </c>
      <c r="AU99" s="255" t="s">
        <v>88</v>
      </c>
      <c r="AV99" s="12" t="s">
        <v>88</v>
      </c>
      <c r="AW99" s="12" t="s">
        <v>40</v>
      </c>
      <c r="AX99" s="12" t="s">
        <v>86</v>
      </c>
      <c r="AY99" s="255" t="s">
        <v>154</v>
      </c>
    </row>
    <row r="100" s="1" customFormat="1" ht="34.2" customHeight="1">
      <c r="B100" s="45"/>
      <c r="C100" s="220" t="s">
        <v>161</v>
      </c>
      <c r="D100" s="220" t="s">
        <v>156</v>
      </c>
      <c r="E100" s="221" t="s">
        <v>183</v>
      </c>
      <c r="F100" s="222" t="s">
        <v>184</v>
      </c>
      <c r="G100" s="223" t="s">
        <v>170</v>
      </c>
      <c r="H100" s="224">
        <v>17.135000000000002</v>
      </c>
      <c r="I100" s="225"/>
      <c r="J100" s="226">
        <f>ROUND(I100*H100,2)</f>
        <v>0</v>
      </c>
      <c r="K100" s="222" t="s">
        <v>160</v>
      </c>
      <c r="L100" s="71"/>
      <c r="M100" s="227" t="s">
        <v>76</v>
      </c>
      <c r="N100" s="228" t="s">
        <v>48</v>
      </c>
      <c r="O100" s="46"/>
      <c r="P100" s="229">
        <f>O100*H100</f>
        <v>0</v>
      </c>
      <c r="Q100" s="229">
        <v>0</v>
      </c>
      <c r="R100" s="229">
        <f>Q100*H100</f>
        <v>0</v>
      </c>
      <c r="S100" s="229">
        <v>0</v>
      </c>
      <c r="T100" s="230">
        <f>S100*H100</f>
        <v>0</v>
      </c>
      <c r="AR100" s="23" t="s">
        <v>161</v>
      </c>
      <c r="AT100" s="23" t="s">
        <v>156</v>
      </c>
      <c r="AU100" s="23" t="s">
        <v>88</v>
      </c>
      <c r="AY100" s="23" t="s">
        <v>154</v>
      </c>
      <c r="BE100" s="231">
        <f>IF(N100="základní",J100,0)</f>
        <v>0</v>
      </c>
      <c r="BF100" s="231">
        <f>IF(N100="snížená",J100,0)</f>
        <v>0</v>
      </c>
      <c r="BG100" s="231">
        <f>IF(N100="zákl. přenesená",J100,0)</f>
        <v>0</v>
      </c>
      <c r="BH100" s="231">
        <f>IF(N100="sníž. přenesená",J100,0)</f>
        <v>0</v>
      </c>
      <c r="BI100" s="231">
        <f>IF(N100="nulová",J100,0)</f>
        <v>0</v>
      </c>
      <c r="BJ100" s="23" t="s">
        <v>86</v>
      </c>
      <c r="BK100" s="231">
        <f>ROUND(I100*H100,2)</f>
        <v>0</v>
      </c>
      <c r="BL100" s="23" t="s">
        <v>161</v>
      </c>
      <c r="BM100" s="23" t="s">
        <v>269</v>
      </c>
    </row>
    <row r="101" s="1" customFormat="1">
      <c r="B101" s="45"/>
      <c r="C101" s="73"/>
      <c r="D101" s="232" t="s">
        <v>163</v>
      </c>
      <c r="E101" s="73"/>
      <c r="F101" s="233" t="s">
        <v>186</v>
      </c>
      <c r="G101" s="73"/>
      <c r="H101" s="73"/>
      <c r="I101" s="190"/>
      <c r="J101" s="73"/>
      <c r="K101" s="73"/>
      <c r="L101" s="71"/>
      <c r="M101" s="234"/>
      <c r="N101" s="46"/>
      <c r="O101" s="46"/>
      <c r="P101" s="46"/>
      <c r="Q101" s="46"/>
      <c r="R101" s="46"/>
      <c r="S101" s="46"/>
      <c r="T101" s="94"/>
      <c r="AT101" s="23" t="s">
        <v>163</v>
      </c>
      <c r="AU101" s="23" t="s">
        <v>88</v>
      </c>
    </row>
    <row r="102" s="11" customFormat="1">
      <c r="B102" s="235"/>
      <c r="C102" s="236"/>
      <c r="D102" s="232" t="s">
        <v>165</v>
      </c>
      <c r="E102" s="237" t="s">
        <v>76</v>
      </c>
      <c r="F102" s="238" t="s">
        <v>187</v>
      </c>
      <c r="G102" s="236"/>
      <c r="H102" s="237" t="s">
        <v>76</v>
      </c>
      <c r="I102" s="239"/>
      <c r="J102" s="236"/>
      <c r="K102" s="236"/>
      <c r="L102" s="240"/>
      <c r="M102" s="241"/>
      <c r="N102" s="242"/>
      <c r="O102" s="242"/>
      <c r="P102" s="242"/>
      <c r="Q102" s="242"/>
      <c r="R102" s="242"/>
      <c r="S102" s="242"/>
      <c r="T102" s="243"/>
      <c r="AT102" s="244" t="s">
        <v>165</v>
      </c>
      <c r="AU102" s="244" t="s">
        <v>88</v>
      </c>
      <c r="AV102" s="11" t="s">
        <v>86</v>
      </c>
      <c r="AW102" s="11" t="s">
        <v>40</v>
      </c>
      <c r="AX102" s="11" t="s">
        <v>78</v>
      </c>
      <c r="AY102" s="244" t="s">
        <v>154</v>
      </c>
    </row>
    <row r="103" s="12" customFormat="1">
      <c r="B103" s="245"/>
      <c r="C103" s="246"/>
      <c r="D103" s="232" t="s">
        <v>165</v>
      </c>
      <c r="E103" s="247" t="s">
        <v>76</v>
      </c>
      <c r="F103" s="248" t="s">
        <v>270</v>
      </c>
      <c r="G103" s="246"/>
      <c r="H103" s="249">
        <v>17.135000000000002</v>
      </c>
      <c r="I103" s="250"/>
      <c r="J103" s="246"/>
      <c r="K103" s="246"/>
      <c r="L103" s="251"/>
      <c r="M103" s="252"/>
      <c r="N103" s="253"/>
      <c r="O103" s="253"/>
      <c r="P103" s="253"/>
      <c r="Q103" s="253"/>
      <c r="R103" s="253"/>
      <c r="S103" s="253"/>
      <c r="T103" s="254"/>
      <c r="AT103" s="255" t="s">
        <v>165</v>
      </c>
      <c r="AU103" s="255" t="s">
        <v>88</v>
      </c>
      <c r="AV103" s="12" t="s">
        <v>88</v>
      </c>
      <c r="AW103" s="12" t="s">
        <v>40</v>
      </c>
      <c r="AX103" s="12" t="s">
        <v>86</v>
      </c>
      <c r="AY103" s="255" t="s">
        <v>154</v>
      </c>
    </row>
    <row r="104" s="1" customFormat="1" ht="34.2" customHeight="1">
      <c r="B104" s="45"/>
      <c r="C104" s="220" t="s">
        <v>189</v>
      </c>
      <c r="D104" s="220" t="s">
        <v>156</v>
      </c>
      <c r="E104" s="221" t="s">
        <v>271</v>
      </c>
      <c r="F104" s="222" t="s">
        <v>272</v>
      </c>
      <c r="G104" s="223" t="s">
        <v>170</v>
      </c>
      <c r="H104" s="224">
        <v>30.359999999999999</v>
      </c>
      <c r="I104" s="225"/>
      <c r="J104" s="226">
        <f>ROUND(I104*H104,2)</f>
        <v>0</v>
      </c>
      <c r="K104" s="222" t="s">
        <v>160</v>
      </c>
      <c r="L104" s="71"/>
      <c r="M104" s="227" t="s">
        <v>76</v>
      </c>
      <c r="N104" s="228" t="s">
        <v>48</v>
      </c>
      <c r="O104" s="46"/>
      <c r="P104" s="229">
        <f>O104*H104</f>
        <v>0</v>
      </c>
      <c r="Q104" s="229">
        <v>0</v>
      </c>
      <c r="R104" s="229">
        <f>Q104*H104</f>
        <v>0</v>
      </c>
      <c r="S104" s="229">
        <v>0</v>
      </c>
      <c r="T104" s="230">
        <f>S104*H104</f>
        <v>0</v>
      </c>
      <c r="AR104" s="23" t="s">
        <v>161</v>
      </c>
      <c r="AT104" s="23" t="s">
        <v>156</v>
      </c>
      <c r="AU104" s="23" t="s">
        <v>88</v>
      </c>
      <c r="AY104" s="23" t="s">
        <v>154</v>
      </c>
      <c r="BE104" s="231">
        <f>IF(N104="základní",J104,0)</f>
        <v>0</v>
      </c>
      <c r="BF104" s="231">
        <f>IF(N104="snížená",J104,0)</f>
        <v>0</v>
      </c>
      <c r="BG104" s="231">
        <f>IF(N104="zákl. přenesená",J104,0)</f>
        <v>0</v>
      </c>
      <c r="BH104" s="231">
        <f>IF(N104="sníž. přenesená",J104,0)</f>
        <v>0</v>
      </c>
      <c r="BI104" s="231">
        <f>IF(N104="nulová",J104,0)</f>
        <v>0</v>
      </c>
      <c r="BJ104" s="23" t="s">
        <v>86</v>
      </c>
      <c r="BK104" s="231">
        <f>ROUND(I104*H104,2)</f>
        <v>0</v>
      </c>
      <c r="BL104" s="23" t="s">
        <v>161</v>
      </c>
      <c r="BM104" s="23" t="s">
        <v>273</v>
      </c>
    </row>
    <row r="105" s="1" customFormat="1">
      <c r="B105" s="45"/>
      <c r="C105" s="73"/>
      <c r="D105" s="232" t="s">
        <v>163</v>
      </c>
      <c r="E105" s="73"/>
      <c r="F105" s="269" t="s">
        <v>274</v>
      </c>
      <c r="G105" s="73"/>
      <c r="H105" s="73"/>
      <c r="I105" s="190"/>
      <c r="J105" s="73"/>
      <c r="K105" s="73"/>
      <c r="L105" s="71"/>
      <c r="M105" s="234"/>
      <c r="N105" s="46"/>
      <c r="O105" s="46"/>
      <c r="P105" s="46"/>
      <c r="Q105" s="46"/>
      <c r="R105" s="46"/>
      <c r="S105" s="46"/>
      <c r="T105" s="94"/>
      <c r="AT105" s="23" t="s">
        <v>163</v>
      </c>
      <c r="AU105" s="23" t="s">
        <v>88</v>
      </c>
    </row>
    <row r="106" s="1" customFormat="1">
      <c r="B106" s="45"/>
      <c r="C106" s="73"/>
      <c r="D106" s="232" t="s">
        <v>275</v>
      </c>
      <c r="E106" s="73"/>
      <c r="F106" s="233" t="s">
        <v>276</v>
      </c>
      <c r="G106" s="73"/>
      <c r="H106" s="73"/>
      <c r="I106" s="190"/>
      <c r="J106" s="73"/>
      <c r="K106" s="73"/>
      <c r="L106" s="71"/>
      <c r="M106" s="234"/>
      <c r="N106" s="46"/>
      <c r="O106" s="46"/>
      <c r="P106" s="46"/>
      <c r="Q106" s="46"/>
      <c r="R106" s="46"/>
      <c r="S106" s="46"/>
      <c r="T106" s="94"/>
      <c r="AT106" s="23" t="s">
        <v>275</v>
      </c>
      <c r="AU106" s="23" t="s">
        <v>88</v>
      </c>
    </row>
    <row r="107" s="11" customFormat="1">
      <c r="B107" s="235"/>
      <c r="C107" s="236"/>
      <c r="D107" s="232" t="s">
        <v>165</v>
      </c>
      <c r="E107" s="237" t="s">
        <v>76</v>
      </c>
      <c r="F107" s="238" t="s">
        <v>277</v>
      </c>
      <c r="G107" s="236"/>
      <c r="H107" s="237" t="s">
        <v>76</v>
      </c>
      <c r="I107" s="239"/>
      <c r="J107" s="236"/>
      <c r="K107" s="236"/>
      <c r="L107" s="240"/>
      <c r="M107" s="241"/>
      <c r="N107" s="242"/>
      <c r="O107" s="242"/>
      <c r="P107" s="242"/>
      <c r="Q107" s="242"/>
      <c r="R107" s="242"/>
      <c r="S107" s="242"/>
      <c r="T107" s="243"/>
      <c r="AT107" s="244" t="s">
        <v>165</v>
      </c>
      <c r="AU107" s="244" t="s">
        <v>88</v>
      </c>
      <c r="AV107" s="11" t="s">
        <v>86</v>
      </c>
      <c r="AW107" s="11" t="s">
        <v>40</v>
      </c>
      <c r="AX107" s="11" t="s">
        <v>78</v>
      </c>
      <c r="AY107" s="244" t="s">
        <v>154</v>
      </c>
    </row>
    <row r="108" s="12" customFormat="1">
      <c r="B108" s="245"/>
      <c r="C108" s="246"/>
      <c r="D108" s="232" t="s">
        <v>165</v>
      </c>
      <c r="E108" s="247" t="s">
        <v>76</v>
      </c>
      <c r="F108" s="248" t="s">
        <v>278</v>
      </c>
      <c r="G108" s="246"/>
      <c r="H108" s="249">
        <v>30.359999999999999</v>
      </c>
      <c r="I108" s="250"/>
      <c r="J108" s="246"/>
      <c r="K108" s="246"/>
      <c r="L108" s="251"/>
      <c r="M108" s="252"/>
      <c r="N108" s="253"/>
      <c r="O108" s="253"/>
      <c r="P108" s="253"/>
      <c r="Q108" s="253"/>
      <c r="R108" s="253"/>
      <c r="S108" s="253"/>
      <c r="T108" s="254"/>
      <c r="AT108" s="255" t="s">
        <v>165</v>
      </c>
      <c r="AU108" s="255" t="s">
        <v>88</v>
      </c>
      <c r="AV108" s="12" t="s">
        <v>88</v>
      </c>
      <c r="AW108" s="12" t="s">
        <v>40</v>
      </c>
      <c r="AX108" s="12" t="s">
        <v>86</v>
      </c>
      <c r="AY108" s="255" t="s">
        <v>154</v>
      </c>
    </row>
    <row r="109" s="1" customFormat="1" ht="22.8" customHeight="1">
      <c r="B109" s="45"/>
      <c r="C109" s="220" t="s">
        <v>197</v>
      </c>
      <c r="D109" s="220" t="s">
        <v>156</v>
      </c>
      <c r="E109" s="221" t="s">
        <v>279</v>
      </c>
      <c r="F109" s="222" t="s">
        <v>280</v>
      </c>
      <c r="G109" s="223" t="s">
        <v>193</v>
      </c>
      <c r="H109" s="224">
        <v>22.800000000000001</v>
      </c>
      <c r="I109" s="225"/>
      <c r="J109" s="226">
        <f>ROUND(I109*H109,2)</f>
        <v>0</v>
      </c>
      <c r="K109" s="222" t="s">
        <v>160</v>
      </c>
      <c r="L109" s="71"/>
      <c r="M109" s="227" t="s">
        <v>76</v>
      </c>
      <c r="N109" s="228" t="s">
        <v>48</v>
      </c>
      <c r="O109" s="46"/>
      <c r="P109" s="229">
        <f>O109*H109</f>
        <v>0</v>
      </c>
      <c r="Q109" s="229">
        <v>0</v>
      </c>
      <c r="R109" s="229">
        <f>Q109*H109</f>
        <v>0</v>
      </c>
      <c r="S109" s="229">
        <v>0</v>
      </c>
      <c r="T109" s="230">
        <f>S109*H109</f>
        <v>0</v>
      </c>
      <c r="AR109" s="23" t="s">
        <v>161</v>
      </c>
      <c r="AT109" s="23" t="s">
        <v>156</v>
      </c>
      <c r="AU109" s="23" t="s">
        <v>88</v>
      </c>
      <c r="AY109" s="23" t="s">
        <v>154</v>
      </c>
      <c r="BE109" s="231">
        <f>IF(N109="základní",J109,0)</f>
        <v>0</v>
      </c>
      <c r="BF109" s="231">
        <f>IF(N109="snížená",J109,0)</f>
        <v>0</v>
      </c>
      <c r="BG109" s="231">
        <f>IF(N109="zákl. přenesená",J109,0)</f>
        <v>0</v>
      </c>
      <c r="BH109" s="231">
        <f>IF(N109="sníž. přenesená",J109,0)</f>
        <v>0</v>
      </c>
      <c r="BI109" s="231">
        <f>IF(N109="nulová",J109,0)</f>
        <v>0</v>
      </c>
      <c r="BJ109" s="23" t="s">
        <v>86</v>
      </c>
      <c r="BK109" s="231">
        <f>ROUND(I109*H109,2)</f>
        <v>0</v>
      </c>
      <c r="BL109" s="23" t="s">
        <v>161</v>
      </c>
      <c r="BM109" s="23" t="s">
        <v>281</v>
      </c>
    </row>
    <row r="110" s="1" customFormat="1">
      <c r="B110" s="45"/>
      <c r="C110" s="73"/>
      <c r="D110" s="232" t="s">
        <v>163</v>
      </c>
      <c r="E110" s="73"/>
      <c r="F110" s="233" t="s">
        <v>282</v>
      </c>
      <c r="G110" s="73"/>
      <c r="H110" s="73"/>
      <c r="I110" s="190"/>
      <c r="J110" s="73"/>
      <c r="K110" s="73"/>
      <c r="L110" s="71"/>
      <c r="M110" s="234"/>
      <c r="N110" s="46"/>
      <c r="O110" s="46"/>
      <c r="P110" s="46"/>
      <c r="Q110" s="46"/>
      <c r="R110" s="46"/>
      <c r="S110" s="46"/>
      <c r="T110" s="94"/>
      <c r="AT110" s="23" t="s">
        <v>163</v>
      </c>
      <c r="AU110" s="23" t="s">
        <v>88</v>
      </c>
    </row>
    <row r="111" s="1" customFormat="1">
      <c r="B111" s="45"/>
      <c r="C111" s="73"/>
      <c r="D111" s="232" t="s">
        <v>275</v>
      </c>
      <c r="E111" s="73"/>
      <c r="F111" s="233" t="s">
        <v>276</v>
      </c>
      <c r="G111" s="73"/>
      <c r="H111" s="73"/>
      <c r="I111" s="190"/>
      <c r="J111" s="73"/>
      <c r="K111" s="73"/>
      <c r="L111" s="71"/>
      <c r="M111" s="234"/>
      <c r="N111" s="46"/>
      <c r="O111" s="46"/>
      <c r="P111" s="46"/>
      <c r="Q111" s="46"/>
      <c r="R111" s="46"/>
      <c r="S111" s="46"/>
      <c r="T111" s="94"/>
      <c r="AT111" s="23" t="s">
        <v>275</v>
      </c>
      <c r="AU111" s="23" t="s">
        <v>88</v>
      </c>
    </row>
    <row r="112" s="11" customFormat="1">
      <c r="B112" s="235"/>
      <c r="C112" s="236"/>
      <c r="D112" s="232" t="s">
        <v>165</v>
      </c>
      <c r="E112" s="237" t="s">
        <v>76</v>
      </c>
      <c r="F112" s="238" t="s">
        <v>283</v>
      </c>
      <c r="G112" s="236"/>
      <c r="H112" s="237" t="s">
        <v>76</v>
      </c>
      <c r="I112" s="239"/>
      <c r="J112" s="236"/>
      <c r="K112" s="236"/>
      <c r="L112" s="240"/>
      <c r="M112" s="241"/>
      <c r="N112" s="242"/>
      <c r="O112" s="242"/>
      <c r="P112" s="242"/>
      <c r="Q112" s="242"/>
      <c r="R112" s="242"/>
      <c r="S112" s="242"/>
      <c r="T112" s="243"/>
      <c r="AT112" s="244" t="s">
        <v>165</v>
      </c>
      <c r="AU112" s="244" t="s">
        <v>88</v>
      </c>
      <c r="AV112" s="11" t="s">
        <v>86</v>
      </c>
      <c r="AW112" s="11" t="s">
        <v>40</v>
      </c>
      <c r="AX112" s="11" t="s">
        <v>78</v>
      </c>
      <c r="AY112" s="244" t="s">
        <v>154</v>
      </c>
    </row>
    <row r="113" s="12" customFormat="1">
      <c r="B113" s="245"/>
      <c r="C113" s="246"/>
      <c r="D113" s="232" t="s">
        <v>165</v>
      </c>
      <c r="E113" s="247" t="s">
        <v>76</v>
      </c>
      <c r="F113" s="248" t="s">
        <v>284</v>
      </c>
      <c r="G113" s="246"/>
      <c r="H113" s="249">
        <v>22.800000000000001</v>
      </c>
      <c r="I113" s="250"/>
      <c r="J113" s="246"/>
      <c r="K113" s="246"/>
      <c r="L113" s="251"/>
      <c r="M113" s="252"/>
      <c r="N113" s="253"/>
      <c r="O113" s="253"/>
      <c r="P113" s="253"/>
      <c r="Q113" s="253"/>
      <c r="R113" s="253"/>
      <c r="S113" s="253"/>
      <c r="T113" s="254"/>
      <c r="AT113" s="255" t="s">
        <v>165</v>
      </c>
      <c r="AU113" s="255" t="s">
        <v>88</v>
      </c>
      <c r="AV113" s="12" t="s">
        <v>88</v>
      </c>
      <c r="AW113" s="12" t="s">
        <v>40</v>
      </c>
      <c r="AX113" s="12" t="s">
        <v>86</v>
      </c>
      <c r="AY113" s="255" t="s">
        <v>154</v>
      </c>
    </row>
    <row r="114" s="1" customFormat="1" ht="22.8" customHeight="1">
      <c r="B114" s="45"/>
      <c r="C114" s="220" t="s">
        <v>203</v>
      </c>
      <c r="D114" s="220" t="s">
        <v>156</v>
      </c>
      <c r="E114" s="221" t="s">
        <v>285</v>
      </c>
      <c r="F114" s="222" t="s">
        <v>286</v>
      </c>
      <c r="G114" s="223" t="s">
        <v>193</v>
      </c>
      <c r="H114" s="224">
        <v>22.800000000000001</v>
      </c>
      <c r="I114" s="225"/>
      <c r="J114" s="226">
        <f>ROUND(I114*H114,2)</f>
        <v>0</v>
      </c>
      <c r="K114" s="222" t="s">
        <v>160</v>
      </c>
      <c r="L114" s="71"/>
      <c r="M114" s="227" t="s">
        <v>76</v>
      </c>
      <c r="N114" s="228" t="s">
        <v>48</v>
      </c>
      <c r="O114" s="46"/>
      <c r="P114" s="229">
        <f>O114*H114</f>
        <v>0</v>
      </c>
      <c r="Q114" s="229">
        <v>0</v>
      </c>
      <c r="R114" s="229">
        <f>Q114*H114</f>
        <v>0</v>
      </c>
      <c r="S114" s="229">
        <v>0</v>
      </c>
      <c r="T114" s="230">
        <f>S114*H114</f>
        <v>0</v>
      </c>
      <c r="AR114" s="23" t="s">
        <v>161</v>
      </c>
      <c r="AT114" s="23" t="s">
        <v>156</v>
      </c>
      <c r="AU114" s="23" t="s">
        <v>88</v>
      </c>
      <c r="AY114" s="23" t="s">
        <v>154</v>
      </c>
      <c r="BE114" s="231">
        <f>IF(N114="základní",J114,0)</f>
        <v>0</v>
      </c>
      <c r="BF114" s="231">
        <f>IF(N114="snížená",J114,0)</f>
        <v>0</v>
      </c>
      <c r="BG114" s="231">
        <f>IF(N114="zákl. přenesená",J114,0)</f>
        <v>0</v>
      </c>
      <c r="BH114" s="231">
        <f>IF(N114="sníž. přenesená",J114,0)</f>
        <v>0</v>
      </c>
      <c r="BI114" s="231">
        <f>IF(N114="nulová",J114,0)</f>
        <v>0</v>
      </c>
      <c r="BJ114" s="23" t="s">
        <v>86</v>
      </c>
      <c r="BK114" s="231">
        <f>ROUND(I114*H114,2)</f>
        <v>0</v>
      </c>
      <c r="BL114" s="23" t="s">
        <v>161</v>
      </c>
      <c r="BM114" s="23" t="s">
        <v>287</v>
      </c>
    </row>
    <row r="115" s="1" customFormat="1">
      <c r="B115" s="45"/>
      <c r="C115" s="73"/>
      <c r="D115" s="232" t="s">
        <v>163</v>
      </c>
      <c r="E115" s="73"/>
      <c r="F115" s="233" t="s">
        <v>288</v>
      </c>
      <c r="G115" s="73"/>
      <c r="H115" s="73"/>
      <c r="I115" s="190"/>
      <c r="J115" s="73"/>
      <c r="K115" s="73"/>
      <c r="L115" s="71"/>
      <c r="M115" s="234"/>
      <c r="N115" s="46"/>
      <c r="O115" s="46"/>
      <c r="P115" s="46"/>
      <c r="Q115" s="46"/>
      <c r="R115" s="46"/>
      <c r="S115" s="46"/>
      <c r="T115" s="94"/>
      <c r="AT115" s="23" t="s">
        <v>163</v>
      </c>
      <c r="AU115" s="23" t="s">
        <v>88</v>
      </c>
    </row>
    <row r="116" s="11" customFormat="1">
      <c r="B116" s="235"/>
      <c r="C116" s="236"/>
      <c r="D116" s="232" t="s">
        <v>165</v>
      </c>
      <c r="E116" s="237" t="s">
        <v>76</v>
      </c>
      <c r="F116" s="238" t="s">
        <v>289</v>
      </c>
      <c r="G116" s="236"/>
      <c r="H116" s="237" t="s">
        <v>76</v>
      </c>
      <c r="I116" s="239"/>
      <c r="J116" s="236"/>
      <c r="K116" s="236"/>
      <c r="L116" s="240"/>
      <c r="M116" s="241"/>
      <c r="N116" s="242"/>
      <c r="O116" s="242"/>
      <c r="P116" s="242"/>
      <c r="Q116" s="242"/>
      <c r="R116" s="242"/>
      <c r="S116" s="242"/>
      <c r="T116" s="243"/>
      <c r="AT116" s="244" t="s">
        <v>165</v>
      </c>
      <c r="AU116" s="244" t="s">
        <v>88</v>
      </c>
      <c r="AV116" s="11" t="s">
        <v>86</v>
      </c>
      <c r="AW116" s="11" t="s">
        <v>40</v>
      </c>
      <c r="AX116" s="11" t="s">
        <v>78</v>
      </c>
      <c r="AY116" s="244" t="s">
        <v>154</v>
      </c>
    </row>
    <row r="117" s="12" customFormat="1">
      <c r="B117" s="245"/>
      <c r="C117" s="246"/>
      <c r="D117" s="232" t="s">
        <v>165</v>
      </c>
      <c r="E117" s="247" t="s">
        <v>76</v>
      </c>
      <c r="F117" s="248" t="s">
        <v>284</v>
      </c>
      <c r="G117" s="246"/>
      <c r="H117" s="249">
        <v>22.800000000000001</v>
      </c>
      <c r="I117" s="250"/>
      <c r="J117" s="246"/>
      <c r="K117" s="246"/>
      <c r="L117" s="251"/>
      <c r="M117" s="252"/>
      <c r="N117" s="253"/>
      <c r="O117" s="253"/>
      <c r="P117" s="253"/>
      <c r="Q117" s="253"/>
      <c r="R117" s="253"/>
      <c r="S117" s="253"/>
      <c r="T117" s="254"/>
      <c r="AT117" s="255" t="s">
        <v>165</v>
      </c>
      <c r="AU117" s="255" t="s">
        <v>88</v>
      </c>
      <c r="AV117" s="12" t="s">
        <v>88</v>
      </c>
      <c r="AW117" s="12" t="s">
        <v>40</v>
      </c>
      <c r="AX117" s="12" t="s">
        <v>86</v>
      </c>
      <c r="AY117" s="255" t="s">
        <v>154</v>
      </c>
    </row>
    <row r="118" s="1" customFormat="1" ht="14.4" customHeight="1">
      <c r="B118" s="45"/>
      <c r="C118" s="256" t="s">
        <v>201</v>
      </c>
      <c r="D118" s="256" t="s">
        <v>198</v>
      </c>
      <c r="E118" s="257" t="s">
        <v>290</v>
      </c>
      <c r="F118" s="258" t="s">
        <v>291</v>
      </c>
      <c r="G118" s="259" t="s">
        <v>292</v>
      </c>
      <c r="H118" s="260">
        <v>0.45600000000000002</v>
      </c>
      <c r="I118" s="261"/>
      <c r="J118" s="262">
        <f>ROUND(I118*H118,2)</f>
        <v>0</v>
      </c>
      <c r="K118" s="258" t="s">
        <v>160</v>
      </c>
      <c r="L118" s="263"/>
      <c r="M118" s="264" t="s">
        <v>76</v>
      </c>
      <c r="N118" s="265" t="s">
        <v>48</v>
      </c>
      <c r="O118" s="46"/>
      <c r="P118" s="229">
        <f>O118*H118</f>
        <v>0</v>
      </c>
      <c r="Q118" s="229">
        <v>0.001</v>
      </c>
      <c r="R118" s="229">
        <f>Q118*H118</f>
        <v>0.00045600000000000003</v>
      </c>
      <c r="S118" s="229">
        <v>0</v>
      </c>
      <c r="T118" s="230">
        <f>S118*H118</f>
        <v>0</v>
      </c>
      <c r="AR118" s="23" t="s">
        <v>201</v>
      </c>
      <c r="AT118" s="23" t="s">
        <v>198</v>
      </c>
      <c r="AU118" s="23" t="s">
        <v>88</v>
      </c>
      <c r="AY118" s="23" t="s">
        <v>154</v>
      </c>
      <c r="BE118" s="231">
        <f>IF(N118="základní",J118,0)</f>
        <v>0</v>
      </c>
      <c r="BF118" s="231">
        <f>IF(N118="snížená",J118,0)</f>
        <v>0</v>
      </c>
      <c r="BG118" s="231">
        <f>IF(N118="zákl. přenesená",J118,0)</f>
        <v>0</v>
      </c>
      <c r="BH118" s="231">
        <f>IF(N118="sníž. přenesená",J118,0)</f>
        <v>0</v>
      </c>
      <c r="BI118" s="231">
        <f>IF(N118="nulová",J118,0)</f>
        <v>0</v>
      </c>
      <c r="BJ118" s="23" t="s">
        <v>86</v>
      </c>
      <c r="BK118" s="231">
        <f>ROUND(I118*H118,2)</f>
        <v>0</v>
      </c>
      <c r="BL118" s="23" t="s">
        <v>161</v>
      </c>
      <c r="BM118" s="23" t="s">
        <v>293</v>
      </c>
    </row>
    <row r="119" s="11" customFormat="1">
      <c r="B119" s="235"/>
      <c r="C119" s="236"/>
      <c r="D119" s="232" t="s">
        <v>165</v>
      </c>
      <c r="E119" s="237" t="s">
        <v>76</v>
      </c>
      <c r="F119" s="238" t="s">
        <v>294</v>
      </c>
      <c r="G119" s="236"/>
      <c r="H119" s="237" t="s">
        <v>76</v>
      </c>
      <c r="I119" s="239"/>
      <c r="J119" s="236"/>
      <c r="K119" s="236"/>
      <c r="L119" s="240"/>
      <c r="M119" s="241"/>
      <c r="N119" s="242"/>
      <c r="O119" s="242"/>
      <c r="P119" s="242"/>
      <c r="Q119" s="242"/>
      <c r="R119" s="242"/>
      <c r="S119" s="242"/>
      <c r="T119" s="243"/>
      <c r="AT119" s="244" t="s">
        <v>165</v>
      </c>
      <c r="AU119" s="244" t="s">
        <v>88</v>
      </c>
      <c r="AV119" s="11" t="s">
        <v>86</v>
      </c>
      <c r="AW119" s="11" t="s">
        <v>40</v>
      </c>
      <c r="AX119" s="11" t="s">
        <v>78</v>
      </c>
      <c r="AY119" s="244" t="s">
        <v>154</v>
      </c>
    </row>
    <row r="120" s="12" customFormat="1">
      <c r="B120" s="245"/>
      <c r="C120" s="246"/>
      <c r="D120" s="232" t="s">
        <v>165</v>
      </c>
      <c r="E120" s="247" t="s">
        <v>76</v>
      </c>
      <c r="F120" s="248" t="s">
        <v>295</v>
      </c>
      <c r="G120" s="246"/>
      <c r="H120" s="249">
        <v>0.45600000000000002</v>
      </c>
      <c r="I120" s="250"/>
      <c r="J120" s="246"/>
      <c r="K120" s="246"/>
      <c r="L120" s="251"/>
      <c r="M120" s="252"/>
      <c r="N120" s="253"/>
      <c r="O120" s="253"/>
      <c r="P120" s="253"/>
      <c r="Q120" s="253"/>
      <c r="R120" s="253"/>
      <c r="S120" s="253"/>
      <c r="T120" s="254"/>
      <c r="AT120" s="255" t="s">
        <v>165</v>
      </c>
      <c r="AU120" s="255" t="s">
        <v>88</v>
      </c>
      <c r="AV120" s="12" t="s">
        <v>88</v>
      </c>
      <c r="AW120" s="12" t="s">
        <v>40</v>
      </c>
      <c r="AX120" s="12" t="s">
        <v>86</v>
      </c>
      <c r="AY120" s="255" t="s">
        <v>154</v>
      </c>
    </row>
    <row r="121" s="1" customFormat="1" ht="14.4" customHeight="1">
      <c r="B121" s="45"/>
      <c r="C121" s="220" t="s">
        <v>215</v>
      </c>
      <c r="D121" s="220" t="s">
        <v>156</v>
      </c>
      <c r="E121" s="221" t="s">
        <v>296</v>
      </c>
      <c r="F121" s="222" t="s">
        <v>297</v>
      </c>
      <c r="G121" s="223" t="s">
        <v>170</v>
      </c>
      <c r="H121" s="224">
        <v>3.4500000000000002</v>
      </c>
      <c r="I121" s="225"/>
      <c r="J121" s="226">
        <f>ROUND(I121*H121,2)</f>
        <v>0</v>
      </c>
      <c r="K121" s="222" t="s">
        <v>160</v>
      </c>
      <c r="L121" s="71"/>
      <c r="M121" s="227" t="s">
        <v>76</v>
      </c>
      <c r="N121" s="228" t="s">
        <v>48</v>
      </c>
      <c r="O121" s="46"/>
      <c r="P121" s="229">
        <f>O121*H121</f>
        <v>0</v>
      </c>
      <c r="Q121" s="229">
        <v>1.9205000000000001</v>
      </c>
      <c r="R121" s="229">
        <f>Q121*H121</f>
        <v>6.625725000000001</v>
      </c>
      <c r="S121" s="229">
        <v>0</v>
      </c>
      <c r="T121" s="230">
        <f>S121*H121</f>
        <v>0</v>
      </c>
      <c r="AR121" s="23" t="s">
        <v>161</v>
      </c>
      <c r="AT121" s="23" t="s">
        <v>156</v>
      </c>
      <c r="AU121" s="23" t="s">
        <v>88</v>
      </c>
      <c r="AY121" s="23" t="s">
        <v>154</v>
      </c>
      <c r="BE121" s="231">
        <f>IF(N121="základní",J121,0)</f>
        <v>0</v>
      </c>
      <c r="BF121" s="231">
        <f>IF(N121="snížená",J121,0)</f>
        <v>0</v>
      </c>
      <c r="BG121" s="231">
        <f>IF(N121="zákl. přenesená",J121,0)</f>
        <v>0</v>
      </c>
      <c r="BH121" s="231">
        <f>IF(N121="sníž. přenesená",J121,0)</f>
        <v>0</v>
      </c>
      <c r="BI121" s="231">
        <f>IF(N121="nulová",J121,0)</f>
        <v>0</v>
      </c>
      <c r="BJ121" s="23" t="s">
        <v>86</v>
      </c>
      <c r="BK121" s="231">
        <f>ROUND(I121*H121,2)</f>
        <v>0</v>
      </c>
      <c r="BL121" s="23" t="s">
        <v>161</v>
      </c>
      <c r="BM121" s="23" t="s">
        <v>298</v>
      </c>
    </row>
    <row r="122" s="1" customFormat="1">
      <c r="B122" s="45"/>
      <c r="C122" s="73"/>
      <c r="D122" s="232" t="s">
        <v>163</v>
      </c>
      <c r="E122" s="73"/>
      <c r="F122" s="233" t="s">
        <v>299</v>
      </c>
      <c r="G122" s="73"/>
      <c r="H122" s="73"/>
      <c r="I122" s="190"/>
      <c r="J122" s="73"/>
      <c r="K122" s="73"/>
      <c r="L122" s="71"/>
      <c r="M122" s="234"/>
      <c r="N122" s="46"/>
      <c r="O122" s="46"/>
      <c r="P122" s="46"/>
      <c r="Q122" s="46"/>
      <c r="R122" s="46"/>
      <c r="S122" s="46"/>
      <c r="T122" s="94"/>
      <c r="AT122" s="23" t="s">
        <v>163</v>
      </c>
      <c r="AU122" s="23" t="s">
        <v>88</v>
      </c>
    </row>
    <row r="123" s="11" customFormat="1">
      <c r="B123" s="235"/>
      <c r="C123" s="236"/>
      <c r="D123" s="232" t="s">
        <v>165</v>
      </c>
      <c r="E123" s="237" t="s">
        <v>76</v>
      </c>
      <c r="F123" s="238" t="s">
        <v>254</v>
      </c>
      <c r="G123" s="236"/>
      <c r="H123" s="237" t="s">
        <v>76</v>
      </c>
      <c r="I123" s="239"/>
      <c r="J123" s="236"/>
      <c r="K123" s="236"/>
      <c r="L123" s="240"/>
      <c r="M123" s="241"/>
      <c r="N123" s="242"/>
      <c r="O123" s="242"/>
      <c r="P123" s="242"/>
      <c r="Q123" s="242"/>
      <c r="R123" s="242"/>
      <c r="S123" s="242"/>
      <c r="T123" s="243"/>
      <c r="AT123" s="244" t="s">
        <v>165</v>
      </c>
      <c r="AU123" s="244" t="s">
        <v>88</v>
      </c>
      <c r="AV123" s="11" t="s">
        <v>86</v>
      </c>
      <c r="AW123" s="11" t="s">
        <v>40</v>
      </c>
      <c r="AX123" s="11" t="s">
        <v>78</v>
      </c>
      <c r="AY123" s="244" t="s">
        <v>154</v>
      </c>
    </row>
    <row r="124" s="11" customFormat="1">
      <c r="B124" s="235"/>
      <c r="C124" s="236"/>
      <c r="D124" s="232" t="s">
        <v>165</v>
      </c>
      <c r="E124" s="237" t="s">
        <v>76</v>
      </c>
      <c r="F124" s="238" t="s">
        <v>300</v>
      </c>
      <c r="G124" s="236"/>
      <c r="H124" s="237" t="s">
        <v>76</v>
      </c>
      <c r="I124" s="239"/>
      <c r="J124" s="236"/>
      <c r="K124" s="236"/>
      <c r="L124" s="240"/>
      <c r="M124" s="241"/>
      <c r="N124" s="242"/>
      <c r="O124" s="242"/>
      <c r="P124" s="242"/>
      <c r="Q124" s="242"/>
      <c r="R124" s="242"/>
      <c r="S124" s="242"/>
      <c r="T124" s="243"/>
      <c r="AT124" s="244" t="s">
        <v>165</v>
      </c>
      <c r="AU124" s="244" t="s">
        <v>88</v>
      </c>
      <c r="AV124" s="11" t="s">
        <v>86</v>
      </c>
      <c r="AW124" s="11" t="s">
        <v>40</v>
      </c>
      <c r="AX124" s="11" t="s">
        <v>78</v>
      </c>
      <c r="AY124" s="244" t="s">
        <v>154</v>
      </c>
    </row>
    <row r="125" s="12" customFormat="1">
      <c r="B125" s="245"/>
      <c r="C125" s="246"/>
      <c r="D125" s="232" t="s">
        <v>165</v>
      </c>
      <c r="E125" s="247" t="s">
        <v>76</v>
      </c>
      <c r="F125" s="248" t="s">
        <v>301</v>
      </c>
      <c r="G125" s="246"/>
      <c r="H125" s="249">
        <v>3.4500000000000002</v>
      </c>
      <c r="I125" s="250"/>
      <c r="J125" s="246"/>
      <c r="K125" s="246"/>
      <c r="L125" s="251"/>
      <c r="M125" s="252"/>
      <c r="N125" s="253"/>
      <c r="O125" s="253"/>
      <c r="P125" s="253"/>
      <c r="Q125" s="253"/>
      <c r="R125" s="253"/>
      <c r="S125" s="253"/>
      <c r="T125" s="254"/>
      <c r="AT125" s="255" t="s">
        <v>165</v>
      </c>
      <c r="AU125" s="255" t="s">
        <v>88</v>
      </c>
      <c r="AV125" s="12" t="s">
        <v>88</v>
      </c>
      <c r="AW125" s="12" t="s">
        <v>40</v>
      </c>
      <c r="AX125" s="12" t="s">
        <v>86</v>
      </c>
      <c r="AY125" s="255" t="s">
        <v>154</v>
      </c>
    </row>
    <row r="126" s="10" customFormat="1" ht="29.88" customHeight="1">
      <c r="B126" s="204"/>
      <c r="C126" s="205"/>
      <c r="D126" s="206" t="s">
        <v>77</v>
      </c>
      <c r="E126" s="218" t="s">
        <v>88</v>
      </c>
      <c r="F126" s="218" t="s">
        <v>302</v>
      </c>
      <c r="G126" s="205"/>
      <c r="H126" s="205"/>
      <c r="I126" s="208"/>
      <c r="J126" s="219">
        <f>BK126</f>
        <v>0</v>
      </c>
      <c r="K126" s="205"/>
      <c r="L126" s="210"/>
      <c r="M126" s="211"/>
      <c r="N126" s="212"/>
      <c r="O126" s="212"/>
      <c r="P126" s="213">
        <f>SUM(P127:P135)</f>
        <v>0</v>
      </c>
      <c r="Q126" s="212"/>
      <c r="R126" s="213">
        <f>SUM(R127:R135)</f>
        <v>41.520580200000005</v>
      </c>
      <c r="S126" s="212"/>
      <c r="T126" s="214">
        <f>SUM(T127:T135)</f>
        <v>0</v>
      </c>
      <c r="AR126" s="215" t="s">
        <v>86</v>
      </c>
      <c r="AT126" s="216" t="s">
        <v>77</v>
      </c>
      <c r="AU126" s="216" t="s">
        <v>86</v>
      </c>
      <c r="AY126" s="215" t="s">
        <v>154</v>
      </c>
      <c r="BK126" s="217">
        <f>SUM(BK127:BK135)</f>
        <v>0</v>
      </c>
    </row>
    <row r="127" s="1" customFormat="1" ht="57" customHeight="1">
      <c r="B127" s="45"/>
      <c r="C127" s="220" t="s">
        <v>220</v>
      </c>
      <c r="D127" s="220" t="s">
        <v>156</v>
      </c>
      <c r="E127" s="221" t="s">
        <v>303</v>
      </c>
      <c r="F127" s="222" t="s">
        <v>304</v>
      </c>
      <c r="G127" s="223" t="s">
        <v>170</v>
      </c>
      <c r="H127" s="224">
        <v>15.51</v>
      </c>
      <c r="I127" s="225"/>
      <c r="J127" s="226">
        <f>ROUND(I127*H127,2)</f>
        <v>0</v>
      </c>
      <c r="K127" s="222" t="s">
        <v>160</v>
      </c>
      <c r="L127" s="71"/>
      <c r="M127" s="227" t="s">
        <v>76</v>
      </c>
      <c r="N127" s="228" t="s">
        <v>48</v>
      </c>
      <c r="O127" s="46"/>
      <c r="P127" s="229">
        <f>O127*H127</f>
        <v>0</v>
      </c>
      <c r="Q127" s="229">
        <v>2.6770200000000002</v>
      </c>
      <c r="R127" s="229">
        <f>Q127*H127</f>
        <v>41.520580200000005</v>
      </c>
      <c r="S127" s="229">
        <v>0</v>
      </c>
      <c r="T127" s="230">
        <f>S127*H127</f>
        <v>0</v>
      </c>
      <c r="AR127" s="23" t="s">
        <v>161</v>
      </c>
      <c r="AT127" s="23" t="s">
        <v>156</v>
      </c>
      <c r="AU127" s="23" t="s">
        <v>88</v>
      </c>
      <c r="AY127" s="23" t="s">
        <v>154</v>
      </c>
      <c r="BE127" s="231">
        <f>IF(N127="základní",J127,0)</f>
        <v>0</v>
      </c>
      <c r="BF127" s="231">
        <f>IF(N127="snížená",J127,0)</f>
        <v>0</v>
      </c>
      <c r="BG127" s="231">
        <f>IF(N127="zákl. přenesená",J127,0)</f>
        <v>0</v>
      </c>
      <c r="BH127" s="231">
        <f>IF(N127="sníž. přenesená",J127,0)</f>
        <v>0</v>
      </c>
      <c r="BI127" s="231">
        <f>IF(N127="nulová",J127,0)</f>
        <v>0</v>
      </c>
      <c r="BJ127" s="23" t="s">
        <v>86</v>
      </c>
      <c r="BK127" s="231">
        <f>ROUND(I127*H127,2)</f>
        <v>0</v>
      </c>
      <c r="BL127" s="23" t="s">
        <v>161</v>
      </c>
      <c r="BM127" s="23" t="s">
        <v>305</v>
      </c>
    </row>
    <row r="128" s="1" customFormat="1">
      <c r="B128" s="45"/>
      <c r="C128" s="73"/>
      <c r="D128" s="232" t="s">
        <v>163</v>
      </c>
      <c r="E128" s="73"/>
      <c r="F128" s="233" t="s">
        <v>306</v>
      </c>
      <c r="G128" s="73"/>
      <c r="H128" s="73"/>
      <c r="I128" s="190"/>
      <c r="J128" s="73"/>
      <c r="K128" s="73"/>
      <c r="L128" s="71"/>
      <c r="M128" s="234"/>
      <c r="N128" s="46"/>
      <c r="O128" s="46"/>
      <c r="P128" s="46"/>
      <c r="Q128" s="46"/>
      <c r="R128" s="46"/>
      <c r="S128" s="46"/>
      <c r="T128" s="94"/>
      <c r="AT128" s="23" t="s">
        <v>163</v>
      </c>
      <c r="AU128" s="23" t="s">
        <v>88</v>
      </c>
    </row>
    <row r="129" s="1" customFormat="1">
      <c r="B129" s="45"/>
      <c r="C129" s="73"/>
      <c r="D129" s="232" t="s">
        <v>275</v>
      </c>
      <c r="E129" s="73"/>
      <c r="F129" s="233" t="s">
        <v>307</v>
      </c>
      <c r="G129" s="73"/>
      <c r="H129" s="73"/>
      <c r="I129" s="190"/>
      <c r="J129" s="73"/>
      <c r="K129" s="73"/>
      <c r="L129" s="71"/>
      <c r="M129" s="234"/>
      <c r="N129" s="46"/>
      <c r="O129" s="46"/>
      <c r="P129" s="46"/>
      <c r="Q129" s="46"/>
      <c r="R129" s="46"/>
      <c r="S129" s="46"/>
      <c r="T129" s="94"/>
      <c r="AT129" s="23" t="s">
        <v>275</v>
      </c>
      <c r="AU129" s="23" t="s">
        <v>88</v>
      </c>
    </row>
    <row r="130" s="11" customFormat="1">
      <c r="B130" s="235"/>
      <c r="C130" s="236"/>
      <c r="D130" s="232" t="s">
        <v>165</v>
      </c>
      <c r="E130" s="237" t="s">
        <v>76</v>
      </c>
      <c r="F130" s="238" t="s">
        <v>254</v>
      </c>
      <c r="G130" s="236"/>
      <c r="H130" s="237" t="s">
        <v>76</v>
      </c>
      <c r="I130" s="239"/>
      <c r="J130" s="236"/>
      <c r="K130" s="236"/>
      <c r="L130" s="240"/>
      <c r="M130" s="241"/>
      <c r="N130" s="242"/>
      <c r="O130" s="242"/>
      <c r="P130" s="242"/>
      <c r="Q130" s="242"/>
      <c r="R130" s="242"/>
      <c r="S130" s="242"/>
      <c r="T130" s="243"/>
      <c r="AT130" s="244" t="s">
        <v>165</v>
      </c>
      <c r="AU130" s="244" t="s">
        <v>88</v>
      </c>
      <c r="AV130" s="11" t="s">
        <v>86</v>
      </c>
      <c r="AW130" s="11" t="s">
        <v>40</v>
      </c>
      <c r="AX130" s="11" t="s">
        <v>78</v>
      </c>
      <c r="AY130" s="244" t="s">
        <v>154</v>
      </c>
    </row>
    <row r="131" s="11" customFormat="1">
      <c r="B131" s="235"/>
      <c r="C131" s="236"/>
      <c r="D131" s="232" t="s">
        <v>165</v>
      </c>
      <c r="E131" s="237" t="s">
        <v>76</v>
      </c>
      <c r="F131" s="238" t="s">
        <v>308</v>
      </c>
      <c r="G131" s="236"/>
      <c r="H131" s="237" t="s">
        <v>76</v>
      </c>
      <c r="I131" s="239"/>
      <c r="J131" s="236"/>
      <c r="K131" s="236"/>
      <c r="L131" s="240"/>
      <c r="M131" s="241"/>
      <c r="N131" s="242"/>
      <c r="O131" s="242"/>
      <c r="P131" s="242"/>
      <c r="Q131" s="242"/>
      <c r="R131" s="242"/>
      <c r="S131" s="242"/>
      <c r="T131" s="243"/>
      <c r="AT131" s="244" t="s">
        <v>165</v>
      </c>
      <c r="AU131" s="244" t="s">
        <v>88</v>
      </c>
      <c r="AV131" s="11" t="s">
        <v>86</v>
      </c>
      <c r="AW131" s="11" t="s">
        <v>40</v>
      </c>
      <c r="AX131" s="11" t="s">
        <v>78</v>
      </c>
      <c r="AY131" s="244" t="s">
        <v>154</v>
      </c>
    </row>
    <row r="132" s="12" customFormat="1">
      <c r="B132" s="245"/>
      <c r="C132" s="246"/>
      <c r="D132" s="232" t="s">
        <v>165</v>
      </c>
      <c r="E132" s="247" t="s">
        <v>76</v>
      </c>
      <c r="F132" s="248" t="s">
        <v>309</v>
      </c>
      <c r="G132" s="246"/>
      <c r="H132" s="249">
        <v>15.51</v>
      </c>
      <c r="I132" s="250"/>
      <c r="J132" s="246"/>
      <c r="K132" s="246"/>
      <c r="L132" s="251"/>
      <c r="M132" s="252"/>
      <c r="N132" s="253"/>
      <c r="O132" s="253"/>
      <c r="P132" s="253"/>
      <c r="Q132" s="253"/>
      <c r="R132" s="253"/>
      <c r="S132" s="253"/>
      <c r="T132" s="254"/>
      <c r="AT132" s="255" t="s">
        <v>165</v>
      </c>
      <c r="AU132" s="255" t="s">
        <v>88</v>
      </c>
      <c r="AV132" s="12" t="s">
        <v>88</v>
      </c>
      <c r="AW132" s="12" t="s">
        <v>40</v>
      </c>
      <c r="AX132" s="12" t="s">
        <v>86</v>
      </c>
      <c r="AY132" s="255" t="s">
        <v>154</v>
      </c>
    </row>
    <row r="133" s="1" customFormat="1" ht="22.8" customHeight="1">
      <c r="B133" s="45"/>
      <c r="C133" s="220" t="s">
        <v>226</v>
      </c>
      <c r="D133" s="220" t="s">
        <v>156</v>
      </c>
      <c r="E133" s="221" t="s">
        <v>310</v>
      </c>
      <c r="F133" s="222" t="s">
        <v>311</v>
      </c>
      <c r="G133" s="223" t="s">
        <v>193</v>
      </c>
      <c r="H133" s="224">
        <v>19.469999999999999</v>
      </c>
      <c r="I133" s="225"/>
      <c r="J133" s="226">
        <f>ROUND(I133*H133,2)</f>
        <v>0</v>
      </c>
      <c r="K133" s="222" t="s">
        <v>160</v>
      </c>
      <c r="L133" s="71"/>
      <c r="M133" s="227" t="s">
        <v>76</v>
      </c>
      <c r="N133" s="228" t="s">
        <v>48</v>
      </c>
      <c r="O133" s="46"/>
      <c r="P133" s="229">
        <f>O133*H133</f>
        <v>0</v>
      </c>
      <c r="Q133" s="229">
        <v>0</v>
      </c>
      <c r="R133" s="229">
        <f>Q133*H133</f>
        <v>0</v>
      </c>
      <c r="S133" s="229">
        <v>0</v>
      </c>
      <c r="T133" s="230">
        <f>S133*H133</f>
        <v>0</v>
      </c>
      <c r="AR133" s="23" t="s">
        <v>161</v>
      </c>
      <c r="AT133" s="23" t="s">
        <v>156</v>
      </c>
      <c r="AU133" s="23" t="s">
        <v>88</v>
      </c>
      <c r="AY133" s="23" t="s">
        <v>154</v>
      </c>
      <c r="BE133" s="231">
        <f>IF(N133="základní",J133,0)</f>
        <v>0</v>
      </c>
      <c r="BF133" s="231">
        <f>IF(N133="snížená",J133,0)</f>
        <v>0</v>
      </c>
      <c r="BG133" s="231">
        <f>IF(N133="zákl. přenesená",J133,0)</f>
        <v>0</v>
      </c>
      <c r="BH133" s="231">
        <f>IF(N133="sníž. přenesená",J133,0)</f>
        <v>0</v>
      </c>
      <c r="BI133" s="231">
        <f>IF(N133="nulová",J133,0)</f>
        <v>0</v>
      </c>
      <c r="BJ133" s="23" t="s">
        <v>86</v>
      </c>
      <c r="BK133" s="231">
        <f>ROUND(I133*H133,2)</f>
        <v>0</v>
      </c>
      <c r="BL133" s="23" t="s">
        <v>161</v>
      </c>
      <c r="BM133" s="23" t="s">
        <v>312</v>
      </c>
    </row>
    <row r="134" s="11" customFormat="1">
      <c r="B134" s="235"/>
      <c r="C134" s="236"/>
      <c r="D134" s="232" t="s">
        <v>165</v>
      </c>
      <c r="E134" s="237" t="s">
        <v>76</v>
      </c>
      <c r="F134" s="238" t="s">
        <v>313</v>
      </c>
      <c r="G134" s="236"/>
      <c r="H134" s="237" t="s">
        <v>76</v>
      </c>
      <c r="I134" s="239"/>
      <c r="J134" s="236"/>
      <c r="K134" s="236"/>
      <c r="L134" s="240"/>
      <c r="M134" s="241"/>
      <c r="N134" s="242"/>
      <c r="O134" s="242"/>
      <c r="P134" s="242"/>
      <c r="Q134" s="242"/>
      <c r="R134" s="242"/>
      <c r="S134" s="242"/>
      <c r="T134" s="243"/>
      <c r="AT134" s="244" t="s">
        <v>165</v>
      </c>
      <c r="AU134" s="244" t="s">
        <v>88</v>
      </c>
      <c r="AV134" s="11" t="s">
        <v>86</v>
      </c>
      <c r="AW134" s="11" t="s">
        <v>40</v>
      </c>
      <c r="AX134" s="11" t="s">
        <v>78</v>
      </c>
      <c r="AY134" s="244" t="s">
        <v>154</v>
      </c>
    </row>
    <row r="135" s="12" customFormat="1">
      <c r="B135" s="245"/>
      <c r="C135" s="246"/>
      <c r="D135" s="232" t="s">
        <v>165</v>
      </c>
      <c r="E135" s="247" t="s">
        <v>76</v>
      </c>
      <c r="F135" s="248" t="s">
        <v>314</v>
      </c>
      <c r="G135" s="246"/>
      <c r="H135" s="249">
        <v>19.469999999999999</v>
      </c>
      <c r="I135" s="250"/>
      <c r="J135" s="246"/>
      <c r="K135" s="246"/>
      <c r="L135" s="251"/>
      <c r="M135" s="252"/>
      <c r="N135" s="253"/>
      <c r="O135" s="253"/>
      <c r="P135" s="253"/>
      <c r="Q135" s="253"/>
      <c r="R135" s="253"/>
      <c r="S135" s="253"/>
      <c r="T135" s="254"/>
      <c r="AT135" s="255" t="s">
        <v>165</v>
      </c>
      <c r="AU135" s="255" t="s">
        <v>88</v>
      </c>
      <c r="AV135" s="12" t="s">
        <v>88</v>
      </c>
      <c r="AW135" s="12" t="s">
        <v>40</v>
      </c>
      <c r="AX135" s="12" t="s">
        <v>86</v>
      </c>
      <c r="AY135" s="255" t="s">
        <v>154</v>
      </c>
    </row>
    <row r="136" s="10" customFormat="1" ht="29.88" customHeight="1">
      <c r="B136" s="204"/>
      <c r="C136" s="205"/>
      <c r="D136" s="206" t="s">
        <v>77</v>
      </c>
      <c r="E136" s="218" t="s">
        <v>176</v>
      </c>
      <c r="F136" s="218" t="s">
        <v>315</v>
      </c>
      <c r="G136" s="205"/>
      <c r="H136" s="205"/>
      <c r="I136" s="208"/>
      <c r="J136" s="219">
        <f>BK136</f>
        <v>0</v>
      </c>
      <c r="K136" s="205"/>
      <c r="L136" s="210"/>
      <c r="M136" s="211"/>
      <c r="N136" s="212"/>
      <c r="O136" s="212"/>
      <c r="P136" s="213">
        <f>SUM(P137:P155)</f>
        <v>0</v>
      </c>
      <c r="Q136" s="212"/>
      <c r="R136" s="213">
        <f>SUM(R137:R155)</f>
        <v>56.382708400000006</v>
      </c>
      <c r="S136" s="212"/>
      <c r="T136" s="214">
        <f>SUM(T137:T155)</f>
        <v>0</v>
      </c>
      <c r="AR136" s="215" t="s">
        <v>86</v>
      </c>
      <c r="AT136" s="216" t="s">
        <v>77</v>
      </c>
      <c r="AU136" s="216" t="s">
        <v>86</v>
      </c>
      <c r="AY136" s="215" t="s">
        <v>154</v>
      </c>
      <c r="BK136" s="217">
        <f>SUM(BK137:BK155)</f>
        <v>0</v>
      </c>
    </row>
    <row r="137" s="1" customFormat="1" ht="68.4" customHeight="1">
      <c r="B137" s="45"/>
      <c r="C137" s="220" t="s">
        <v>234</v>
      </c>
      <c r="D137" s="220" t="s">
        <v>156</v>
      </c>
      <c r="E137" s="221" t="s">
        <v>316</v>
      </c>
      <c r="F137" s="222" t="s">
        <v>317</v>
      </c>
      <c r="G137" s="223" t="s">
        <v>170</v>
      </c>
      <c r="H137" s="224">
        <v>9.3800000000000008</v>
      </c>
      <c r="I137" s="225"/>
      <c r="J137" s="226">
        <f>ROUND(I137*H137,2)</f>
        <v>0</v>
      </c>
      <c r="K137" s="222" t="s">
        <v>160</v>
      </c>
      <c r="L137" s="71"/>
      <c r="M137" s="227" t="s">
        <v>76</v>
      </c>
      <c r="N137" s="228" t="s">
        <v>48</v>
      </c>
      <c r="O137" s="46"/>
      <c r="P137" s="229">
        <f>O137*H137</f>
        <v>0</v>
      </c>
      <c r="Q137" s="229">
        <v>2.8967999999999998</v>
      </c>
      <c r="R137" s="229">
        <f>Q137*H137</f>
        <v>27.171984000000002</v>
      </c>
      <c r="S137" s="229">
        <v>0</v>
      </c>
      <c r="T137" s="230">
        <f>S137*H137</f>
        <v>0</v>
      </c>
      <c r="AR137" s="23" t="s">
        <v>161</v>
      </c>
      <c r="AT137" s="23" t="s">
        <v>156</v>
      </c>
      <c r="AU137" s="23" t="s">
        <v>88</v>
      </c>
      <c r="AY137" s="23" t="s">
        <v>154</v>
      </c>
      <c r="BE137" s="231">
        <f>IF(N137="základní",J137,0)</f>
        <v>0</v>
      </c>
      <c r="BF137" s="231">
        <f>IF(N137="snížená",J137,0)</f>
        <v>0</v>
      </c>
      <c r="BG137" s="231">
        <f>IF(N137="zákl. přenesená",J137,0)</f>
        <v>0</v>
      </c>
      <c r="BH137" s="231">
        <f>IF(N137="sníž. přenesená",J137,0)</f>
        <v>0</v>
      </c>
      <c r="BI137" s="231">
        <f>IF(N137="nulová",J137,0)</f>
        <v>0</v>
      </c>
      <c r="BJ137" s="23" t="s">
        <v>86</v>
      </c>
      <c r="BK137" s="231">
        <f>ROUND(I137*H137,2)</f>
        <v>0</v>
      </c>
      <c r="BL137" s="23" t="s">
        <v>161</v>
      </c>
      <c r="BM137" s="23" t="s">
        <v>318</v>
      </c>
    </row>
    <row r="138" s="1" customFormat="1">
      <c r="B138" s="45"/>
      <c r="C138" s="73"/>
      <c r="D138" s="232" t="s">
        <v>163</v>
      </c>
      <c r="E138" s="73"/>
      <c r="F138" s="233" t="s">
        <v>319</v>
      </c>
      <c r="G138" s="73"/>
      <c r="H138" s="73"/>
      <c r="I138" s="190"/>
      <c r="J138" s="73"/>
      <c r="K138" s="73"/>
      <c r="L138" s="71"/>
      <c r="M138" s="234"/>
      <c r="N138" s="46"/>
      <c r="O138" s="46"/>
      <c r="P138" s="46"/>
      <c r="Q138" s="46"/>
      <c r="R138" s="46"/>
      <c r="S138" s="46"/>
      <c r="T138" s="94"/>
      <c r="AT138" s="23" t="s">
        <v>163</v>
      </c>
      <c r="AU138" s="23" t="s">
        <v>88</v>
      </c>
    </row>
    <row r="139" s="1" customFormat="1">
      <c r="B139" s="45"/>
      <c r="C139" s="73"/>
      <c r="D139" s="232" t="s">
        <v>275</v>
      </c>
      <c r="E139" s="73"/>
      <c r="F139" s="233" t="s">
        <v>307</v>
      </c>
      <c r="G139" s="73"/>
      <c r="H139" s="73"/>
      <c r="I139" s="190"/>
      <c r="J139" s="73"/>
      <c r="K139" s="73"/>
      <c r="L139" s="71"/>
      <c r="M139" s="234"/>
      <c r="N139" s="46"/>
      <c r="O139" s="46"/>
      <c r="P139" s="46"/>
      <c r="Q139" s="46"/>
      <c r="R139" s="46"/>
      <c r="S139" s="46"/>
      <c r="T139" s="94"/>
      <c r="AT139" s="23" t="s">
        <v>275</v>
      </c>
      <c r="AU139" s="23" t="s">
        <v>88</v>
      </c>
    </row>
    <row r="140" s="11" customFormat="1">
      <c r="B140" s="235"/>
      <c r="C140" s="236"/>
      <c r="D140" s="232" t="s">
        <v>165</v>
      </c>
      <c r="E140" s="237" t="s">
        <v>76</v>
      </c>
      <c r="F140" s="238" t="s">
        <v>254</v>
      </c>
      <c r="G140" s="236"/>
      <c r="H140" s="237" t="s">
        <v>76</v>
      </c>
      <c r="I140" s="239"/>
      <c r="J140" s="236"/>
      <c r="K140" s="236"/>
      <c r="L140" s="240"/>
      <c r="M140" s="241"/>
      <c r="N140" s="242"/>
      <c r="O140" s="242"/>
      <c r="P140" s="242"/>
      <c r="Q140" s="242"/>
      <c r="R140" s="242"/>
      <c r="S140" s="242"/>
      <c r="T140" s="243"/>
      <c r="AT140" s="244" t="s">
        <v>165</v>
      </c>
      <c r="AU140" s="244" t="s">
        <v>88</v>
      </c>
      <c r="AV140" s="11" t="s">
        <v>86</v>
      </c>
      <c r="AW140" s="11" t="s">
        <v>40</v>
      </c>
      <c r="AX140" s="11" t="s">
        <v>78</v>
      </c>
      <c r="AY140" s="244" t="s">
        <v>154</v>
      </c>
    </row>
    <row r="141" s="11" customFormat="1">
      <c r="B141" s="235"/>
      <c r="C141" s="236"/>
      <c r="D141" s="232" t="s">
        <v>165</v>
      </c>
      <c r="E141" s="237" t="s">
        <v>76</v>
      </c>
      <c r="F141" s="238" t="s">
        <v>320</v>
      </c>
      <c r="G141" s="236"/>
      <c r="H141" s="237" t="s">
        <v>76</v>
      </c>
      <c r="I141" s="239"/>
      <c r="J141" s="236"/>
      <c r="K141" s="236"/>
      <c r="L141" s="240"/>
      <c r="M141" s="241"/>
      <c r="N141" s="242"/>
      <c r="O141" s="242"/>
      <c r="P141" s="242"/>
      <c r="Q141" s="242"/>
      <c r="R141" s="242"/>
      <c r="S141" s="242"/>
      <c r="T141" s="243"/>
      <c r="AT141" s="244" t="s">
        <v>165</v>
      </c>
      <c r="AU141" s="244" t="s">
        <v>88</v>
      </c>
      <c r="AV141" s="11" t="s">
        <v>86</v>
      </c>
      <c r="AW141" s="11" t="s">
        <v>40</v>
      </c>
      <c r="AX141" s="11" t="s">
        <v>78</v>
      </c>
      <c r="AY141" s="244" t="s">
        <v>154</v>
      </c>
    </row>
    <row r="142" s="12" customFormat="1">
      <c r="B142" s="245"/>
      <c r="C142" s="246"/>
      <c r="D142" s="232" t="s">
        <v>165</v>
      </c>
      <c r="E142" s="247" t="s">
        <v>76</v>
      </c>
      <c r="F142" s="248" t="s">
        <v>321</v>
      </c>
      <c r="G142" s="246"/>
      <c r="H142" s="249">
        <v>9.3800000000000008</v>
      </c>
      <c r="I142" s="250"/>
      <c r="J142" s="246"/>
      <c r="K142" s="246"/>
      <c r="L142" s="251"/>
      <c r="M142" s="252"/>
      <c r="N142" s="253"/>
      <c r="O142" s="253"/>
      <c r="P142" s="253"/>
      <c r="Q142" s="253"/>
      <c r="R142" s="253"/>
      <c r="S142" s="253"/>
      <c r="T142" s="254"/>
      <c r="AT142" s="255" t="s">
        <v>165</v>
      </c>
      <c r="AU142" s="255" t="s">
        <v>88</v>
      </c>
      <c r="AV142" s="12" t="s">
        <v>88</v>
      </c>
      <c r="AW142" s="12" t="s">
        <v>40</v>
      </c>
      <c r="AX142" s="12" t="s">
        <v>86</v>
      </c>
      <c r="AY142" s="255" t="s">
        <v>154</v>
      </c>
    </row>
    <row r="143" s="1" customFormat="1" ht="68.4" customHeight="1">
      <c r="B143" s="45"/>
      <c r="C143" s="220" t="s">
        <v>240</v>
      </c>
      <c r="D143" s="220" t="s">
        <v>156</v>
      </c>
      <c r="E143" s="221" t="s">
        <v>322</v>
      </c>
      <c r="F143" s="222" t="s">
        <v>323</v>
      </c>
      <c r="G143" s="223" t="s">
        <v>170</v>
      </c>
      <c r="H143" s="224">
        <v>9.3800000000000008</v>
      </c>
      <c r="I143" s="225"/>
      <c r="J143" s="226">
        <f>ROUND(I143*H143,2)</f>
        <v>0</v>
      </c>
      <c r="K143" s="222" t="s">
        <v>160</v>
      </c>
      <c r="L143" s="71"/>
      <c r="M143" s="227" t="s">
        <v>76</v>
      </c>
      <c r="N143" s="228" t="s">
        <v>48</v>
      </c>
      <c r="O143" s="46"/>
      <c r="P143" s="229">
        <f>O143*H143</f>
        <v>0</v>
      </c>
      <c r="Q143" s="229">
        <v>3.11388</v>
      </c>
      <c r="R143" s="229">
        <f>Q143*H143</f>
        <v>29.208194400000004</v>
      </c>
      <c r="S143" s="229">
        <v>0</v>
      </c>
      <c r="T143" s="230">
        <f>S143*H143</f>
        <v>0</v>
      </c>
      <c r="AR143" s="23" t="s">
        <v>161</v>
      </c>
      <c r="AT143" s="23" t="s">
        <v>156</v>
      </c>
      <c r="AU143" s="23" t="s">
        <v>88</v>
      </c>
      <c r="AY143" s="23" t="s">
        <v>154</v>
      </c>
      <c r="BE143" s="231">
        <f>IF(N143="základní",J143,0)</f>
        <v>0</v>
      </c>
      <c r="BF143" s="231">
        <f>IF(N143="snížená",J143,0)</f>
        <v>0</v>
      </c>
      <c r="BG143" s="231">
        <f>IF(N143="zákl. přenesená",J143,0)</f>
        <v>0</v>
      </c>
      <c r="BH143" s="231">
        <f>IF(N143="sníž. přenesená",J143,0)</f>
        <v>0</v>
      </c>
      <c r="BI143" s="231">
        <f>IF(N143="nulová",J143,0)</f>
        <v>0</v>
      </c>
      <c r="BJ143" s="23" t="s">
        <v>86</v>
      </c>
      <c r="BK143" s="231">
        <f>ROUND(I143*H143,2)</f>
        <v>0</v>
      </c>
      <c r="BL143" s="23" t="s">
        <v>161</v>
      </c>
      <c r="BM143" s="23" t="s">
        <v>324</v>
      </c>
    </row>
    <row r="144" s="1" customFormat="1">
      <c r="B144" s="45"/>
      <c r="C144" s="73"/>
      <c r="D144" s="232" t="s">
        <v>163</v>
      </c>
      <c r="E144" s="73"/>
      <c r="F144" s="233" t="s">
        <v>319</v>
      </c>
      <c r="G144" s="73"/>
      <c r="H144" s="73"/>
      <c r="I144" s="190"/>
      <c r="J144" s="73"/>
      <c r="K144" s="73"/>
      <c r="L144" s="71"/>
      <c r="M144" s="234"/>
      <c r="N144" s="46"/>
      <c r="O144" s="46"/>
      <c r="P144" s="46"/>
      <c r="Q144" s="46"/>
      <c r="R144" s="46"/>
      <c r="S144" s="46"/>
      <c r="T144" s="94"/>
      <c r="AT144" s="23" t="s">
        <v>163</v>
      </c>
      <c r="AU144" s="23" t="s">
        <v>88</v>
      </c>
    </row>
    <row r="145" s="1" customFormat="1">
      <c r="B145" s="45"/>
      <c r="C145" s="73"/>
      <c r="D145" s="232" t="s">
        <v>275</v>
      </c>
      <c r="E145" s="73"/>
      <c r="F145" s="233" t="s">
        <v>307</v>
      </c>
      <c r="G145" s="73"/>
      <c r="H145" s="73"/>
      <c r="I145" s="190"/>
      <c r="J145" s="73"/>
      <c r="K145" s="73"/>
      <c r="L145" s="71"/>
      <c r="M145" s="234"/>
      <c r="N145" s="46"/>
      <c r="O145" s="46"/>
      <c r="P145" s="46"/>
      <c r="Q145" s="46"/>
      <c r="R145" s="46"/>
      <c r="S145" s="46"/>
      <c r="T145" s="94"/>
      <c r="AT145" s="23" t="s">
        <v>275</v>
      </c>
      <c r="AU145" s="23" t="s">
        <v>88</v>
      </c>
    </row>
    <row r="146" s="11" customFormat="1">
      <c r="B146" s="235"/>
      <c r="C146" s="236"/>
      <c r="D146" s="232" t="s">
        <v>165</v>
      </c>
      <c r="E146" s="237" t="s">
        <v>76</v>
      </c>
      <c r="F146" s="238" t="s">
        <v>254</v>
      </c>
      <c r="G146" s="236"/>
      <c r="H146" s="237" t="s">
        <v>76</v>
      </c>
      <c r="I146" s="239"/>
      <c r="J146" s="236"/>
      <c r="K146" s="236"/>
      <c r="L146" s="240"/>
      <c r="M146" s="241"/>
      <c r="N146" s="242"/>
      <c r="O146" s="242"/>
      <c r="P146" s="242"/>
      <c r="Q146" s="242"/>
      <c r="R146" s="242"/>
      <c r="S146" s="242"/>
      <c r="T146" s="243"/>
      <c r="AT146" s="244" t="s">
        <v>165</v>
      </c>
      <c r="AU146" s="244" t="s">
        <v>88</v>
      </c>
      <c r="AV146" s="11" t="s">
        <v>86</v>
      </c>
      <c r="AW146" s="11" t="s">
        <v>40</v>
      </c>
      <c r="AX146" s="11" t="s">
        <v>78</v>
      </c>
      <c r="AY146" s="244" t="s">
        <v>154</v>
      </c>
    </row>
    <row r="147" s="11" customFormat="1">
      <c r="B147" s="235"/>
      <c r="C147" s="236"/>
      <c r="D147" s="232" t="s">
        <v>165</v>
      </c>
      <c r="E147" s="237" t="s">
        <v>76</v>
      </c>
      <c r="F147" s="238" t="s">
        <v>320</v>
      </c>
      <c r="G147" s="236"/>
      <c r="H147" s="237" t="s">
        <v>76</v>
      </c>
      <c r="I147" s="239"/>
      <c r="J147" s="236"/>
      <c r="K147" s="236"/>
      <c r="L147" s="240"/>
      <c r="M147" s="241"/>
      <c r="N147" s="242"/>
      <c r="O147" s="242"/>
      <c r="P147" s="242"/>
      <c r="Q147" s="242"/>
      <c r="R147" s="242"/>
      <c r="S147" s="242"/>
      <c r="T147" s="243"/>
      <c r="AT147" s="244" t="s">
        <v>165</v>
      </c>
      <c r="AU147" s="244" t="s">
        <v>88</v>
      </c>
      <c r="AV147" s="11" t="s">
        <v>86</v>
      </c>
      <c r="AW147" s="11" t="s">
        <v>40</v>
      </c>
      <c r="AX147" s="11" t="s">
        <v>78</v>
      </c>
      <c r="AY147" s="244" t="s">
        <v>154</v>
      </c>
    </row>
    <row r="148" s="12" customFormat="1">
      <c r="B148" s="245"/>
      <c r="C148" s="246"/>
      <c r="D148" s="232" t="s">
        <v>165</v>
      </c>
      <c r="E148" s="247" t="s">
        <v>76</v>
      </c>
      <c r="F148" s="248" t="s">
        <v>321</v>
      </c>
      <c r="G148" s="246"/>
      <c r="H148" s="249">
        <v>9.3800000000000008</v>
      </c>
      <c r="I148" s="250"/>
      <c r="J148" s="246"/>
      <c r="K148" s="246"/>
      <c r="L148" s="251"/>
      <c r="M148" s="252"/>
      <c r="N148" s="253"/>
      <c r="O148" s="253"/>
      <c r="P148" s="253"/>
      <c r="Q148" s="253"/>
      <c r="R148" s="253"/>
      <c r="S148" s="253"/>
      <c r="T148" s="254"/>
      <c r="AT148" s="255" t="s">
        <v>165</v>
      </c>
      <c r="AU148" s="255" t="s">
        <v>88</v>
      </c>
      <c r="AV148" s="12" t="s">
        <v>88</v>
      </c>
      <c r="AW148" s="12" t="s">
        <v>40</v>
      </c>
      <c r="AX148" s="12" t="s">
        <v>86</v>
      </c>
      <c r="AY148" s="255" t="s">
        <v>154</v>
      </c>
    </row>
    <row r="149" s="1" customFormat="1" ht="14.4" customHeight="1">
      <c r="B149" s="45"/>
      <c r="C149" s="220" t="s">
        <v>325</v>
      </c>
      <c r="D149" s="220" t="s">
        <v>156</v>
      </c>
      <c r="E149" s="221" t="s">
        <v>326</v>
      </c>
      <c r="F149" s="222" t="s">
        <v>327</v>
      </c>
      <c r="G149" s="223" t="s">
        <v>328</v>
      </c>
      <c r="H149" s="224">
        <v>5.5</v>
      </c>
      <c r="I149" s="225"/>
      <c r="J149" s="226">
        <f>ROUND(I149*H149,2)</f>
        <v>0</v>
      </c>
      <c r="K149" s="222" t="s">
        <v>76</v>
      </c>
      <c r="L149" s="71"/>
      <c r="M149" s="227" t="s">
        <v>76</v>
      </c>
      <c r="N149" s="228" t="s">
        <v>48</v>
      </c>
      <c r="O149" s="46"/>
      <c r="P149" s="229">
        <f>O149*H149</f>
        <v>0</v>
      </c>
      <c r="Q149" s="229">
        <v>0</v>
      </c>
      <c r="R149" s="229">
        <f>Q149*H149</f>
        <v>0</v>
      </c>
      <c r="S149" s="229">
        <v>0</v>
      </c>
      <c r="T149" s="230">
        <f>S149*H149</f>
        <v>0</v>
      </c>
      <c r="AR149" s="23" t="s">
        <v>161</v>
      </c>
      <c r="AT149" s="23" t="s">
        <v>156</v>
      </c>
      <c r="AU149" s="23" t="s">
        <v>88</v>
      </c>
      <c r="AY149" s="23" t="s">
        <v>154</v>
      </c>
      <c r="BE149" s="231">
        <f>IF(N149="základní",J149,0)</f>
        <v>0</v>
      </c>
      <c r="BF149" s="231">
        <f>IF(N149="snížená",J149,0)</f>
        <v>0</v>
      </c>
      <c r="BG149" s="231">
        <f>IF(N149="zákl. přenesená",J149,0)</f>
        <v>0</v>
      </c>
      <c r="BH149" s="231">
        <f>IF(N149="sníž. přenesená",J149,0)</f>
        <v>0</v>
      </c>
      <c r="BI149" s="231">
        <f>IF(N149="nulová",J149,0)</f>
        <v>0</v>
      </c>
      <c r="BJ149" s="23" t="s">
        <v>86</v>
      </c>
      <c r="BK149" s="231">
        <f>ROUND(I149*H149,2)</f>
        <v>0</v>
      </c>
      <c r="BL149" s="23" t="s">
        <v>161</v>
      </c>
      <c r="BM149" s="23" t="s">
        <v>329</v>
      </c>
    </row>
    <row r="150" s="11" customFormat="1">
      <c r="B150" s="235"/>
      <c r="C150" s="236"/>
      <c r="D150" s="232" t="s">
        <v>165</v>
      </c>
      <c r="E150" s="237" t="s">
        <v>76</v>
      </c>
      <c r="F150" s="238" t="s">
        <v>330</v>
      </c>
      <c r="G150" s="236"/>
      <c r="H150" s="237" t="s">
        <v>76</v>
      </c>
      <c r="I150" s="239"/>
      <c r="J150" s="236"/>
      <c r="K150" s="236"/>
      <c r="L150" s="240"/>
      <c r="M150" s="241"/>
      <c r="N150" s="242"/>
      <c r="O150" s="242"/>
      <c r="P150" s="242"/>
      <c r="Q150" s="242"/>
      <c r="R150" s="242"/>
      <c r="S150" s="242"/>
      <c r="T150" s="243"/>
      <c r="AT150" s="244" t="s">
        <v>165</v>
      </c>
      <c r="AU150" s="244" t="s">
        <v>88</v>
      </c>
      <c r="AV150" s="11" t="s">
        <v>86</v>
      </c>
      <c r="AW150" s="11" t="s">
        <v>40</v>
      </c>
      <c r="AX150" s="11" t="s">
        <v>78</v>
      </c>
      <c r="AY150" s="244" t="s">
        <v>154</v>
      </c>
    </row>
    <row r="151" s="12" customFormat="1">
      <c r="B151" s="245"/>
      <c r="C151" s="246"/>
      <c r="D151" s="232" t="s">
        <v>165</v>
      </c>
      <c r="E151" s="247" t="s">
        <v>76</v>
      </c>
      <c r="F151" s="248" t="s">
        <v>331</v>
      </c>
      <c r="G151" s="246"/>
      <c r="H151" s="249">
        <v>5.5</v>
      </c>
      <c r="I151" s="250"/>
      <c r="J151" s="246"/>
      <c r="K151" s="246"/>
      <c r="L151" s="251"/>
      <c r="M151" s="252"/>
      <c r="N151" s="253"/>
      <c r="O151" s="253"/>
      <c r="P151" s="253"/>
      <c r="Q151" s="253"/>
      <c r="R151" s="253"/>
      <c r="S151" s="253"/>
      <c r="T151" s="254"/>
      <c r="AT151" s="255" t="s">
        <v>165</v>
      </c>
      <c r="AU151" s="255" t="s">
        <v>88</v>
      </c>
      <c r="AV151" s="12" t="s">
        <v>88</v>
      </c>
      <c r="AW151" s="12" t="s">
        <v>40</v>
      </c>
      <c r="AX151" s="12" t="s">
        <v>86</v>
      </c>
      <c r="AY151" s="255" t="s">
        <v>154</v>
      </c>
    </row>
    <row r="152" s="1" customFormat="1" ht="14.4" customHeight="1">
      <c r="B152" s="45"/>
      <c r="C152" s="256" t="s">
        <v>10</v>
      </c>
      <c r="D152" s="256" t="s">
        <v>198</v>
      </c>
      <c r="E152" s="257" t="s">
        <v>332</v>
      </c>
      <c r="F152" s="258" t="s">
        <v>333</v>
      </c>
      <c r="G152" s="259" t="s">
        <v>328</v>
      </c>
      <c r="H152" s="260">
        <v>5.5</v>
      </c>
      <c r="I152" s="261"/>
      <c r="J152" s="262">
        <f>ROUND(I152*H152,2)</f>
        <v>0</v>
      </c>
      <c r="K152" s="258" t="s">
        <v>160</v>
      </c>
      <c r="L152" s="263"/>
      <c r="M152" s="264" t="s">
        <v>76</v>
      </c>
      <c r="N152" s="265" t="s">
        <v>48</v>
      </c>
      <c r="O152" s="46"/>
      <c r="P152" s="229">
        <f>O152*H152</f>
        <v>0</v>
      </c>
      <c r="Q152" s="229">
        <v>0.00046000000000000001</v>
      </c>
      <c r="R152" s="229">
        <f>Q152*H152</f>
        <v>0.0025300000000000001</v>
      </c>
      <c r="S152" s="229">
        <v>0</v>
      </c>
      <c r="T152" s="230">
        <f>S152*H152</f>
        <v>0</v>
      </c>
      <c r="AR152" s="23" t="s">
        <v>201</v>
      </c>
      <c r="AT152" s="23" t="s">
        <v>198</v>
      </c>
      <c r="AU152" s="23" t="s">
        <v>88</v>
      </c>
      <c r="AY152" s="23" t="s">
        <v>154</v>
      </c>
      <c r="BE152" s="231">
        <f>IF(N152="základní",J152,0)</f>
        <v>0</v>
      </c>
      <c r="BF152" s="231">
        <f>IF(N152="snížená",J152,0)</f>
        <v>0</v>
      </c>
      <c r="BG152" s="231">
        <f>IF(N152="zákl. přenesená",J152,0)</f>
        <v>0</v>
      </c>
      <c r="BH152" s="231">
        <f>IF(N152="sníž. přenesená",J152,0)</f>
        <v>0</v>
      </c>
      <c r="BI152" s="231">
        <f>IF(N152="nulová",J152,0)</f>
        <v>0</v>
      </c>
      <c r="BJ152" s="23" t="s">
        <v>86</v>
      </c>
      <c r="BK152" s="231">
        <f>ROUND(I152*H152,2)</f>
        <v>0</v>
      </c>
      <c r="BL152" s="23" t="s">
        <v>161</v>
      </c>
      <c r="BM152" s="23" t="s">
        <v>334</v>
      </c>
    </row>
    <row r="153" s="1" customFormat="1">
      <c r="B153" s="45"/>
      <c r="C153" s="73"/>
      <c r="D153" s="232" t="s">
        <v>275</v>
      </c>
      <c r="E153" s="73"/>
      <c r="F153" s="233" t="s">
        <v>335</v>
      </c>
      <c r="G153" s="73"/>
      <c r="H153" s="73"/>
      <c r="I153" s="190"/>
      <c r="J153" s="73"/>
      <c r="K153" s="73"/>
      <c r="L153" s="71"/>
      <c r="M153" s="234"/>
      <c r="N153" s="46"/>
      <c r="O153" s="46"/>
      <c r="P153" s="46"/>
      <c r="Q153" s="46"/>
      <c r="R153" s="46"/>
      <c r="S153" s="46"/>
      <c r="T153" s="94"/>
      <c r="AT153" s="23" t="s">
        <v>275</v>
      </c>
      <c r="AU153" s="23" t="s">
        <v>88</v>
      </c>
    </row>
    <row r="154" s="11" customFormat="1">
      <c r="B154" s="235"/>
      <c r="C154" s="236"/>
      <c r="D154" s="232" t="s">
        <v>165</v>
      </c>
      <c r="E154" s="237" t="s">
        <v>76</v>
      </c>
      <c r="F154" s="238" t="s">
        <v>330</v>
      </c>
      <c r="G154" s="236"/>
      <c r="H154" s="237" t="s">
        <v>76</v>
      </c>
      <c r="I154" s="239"/>
      <c r="J154" s="236"/>
      <c r="K154" s="236"/>
      <c r="L154" s="240"/>
      <c r="M154" s="241"/>
      <c r="N154" s="242"/>
      <c r="O154" s="242"/>
      <c r="P154" s="242"/>
      <c r="Q154" s="242"/>
      <c r="R154" s="242"/>
      <c r="S154" s="242"/>
      <c r="T154" s="243"/>
      <c r="AT154" s="244" t="s">
        <v>165</v>
      </c>
      <c r="AU154" s="244" t="s">
        <v>88</v>
      </c>
      <c r="AV154" s="11" t="s">
        <v>86</v>
      </c>
      <c r="AW154" s="11" t="s">
        <v>40</v>
      </c>
      <c r="AX154" s="11" t="s">
        <v>78</v>
      </c>
      <c r="AY154" s="244" t="s">
        <v>154</v>
      </c>
    </row>
    <row r="155" s="12" customFormat="1">
      <c r="B155" s="245"/>
      <c r="C155" s="246"/>
      <c r="D155" s="232" t="s">
        <v>165</v>
      </c>
      <c r="E155" s="247" t="s">
        <v>76</v>
      </c>
      <c r="F155" s="248" t="s">
        <v>331</v>
      </c>
      <c r="G155" s="246"/>
      <c r="H155" s="249">
        <v>5.5</v>
      </c>
      <c r="I155" s="250"/>
      <c r="J155" s="246"/>
      <c r="K155" s="246"/>
      <c r="L155" s="251"/>
      <c r="M155" s="252"/>
      <c r="N155" s="253"/>
      <c r="O155" s="253"/>
      <c r="P155" s="253"/>
      <c r="Q155" s="253"/>
      <c r="R155" s="253"/>
      <c r="S155" s="253"/>
      <c r="T155" s="254"/>
      <c r="AT155" s="255" t="s">
        <v>165</v>
      </c>
      <c r="AU155" s="255" t="s">
        <v>88</v>
      </c>
      <c r="AV155" s="12" t="s">
        <v>88</v>
      </c>
      <c r="AW155" s="12" t="s">
        <v>40</v>
      </c>
      <c r="AX155" s="12" t="s">
        <v>86</v>
      </c>
      <c r="AY155" s="255" t="s">
        <v>154</v>
      </c>
    </row>
    <row r="156" s="10" customFormat="1" ht="29.88" customHeight="1">
      <c r="B156" s="204"/>
      <c r="C156" s="205"/>
      <c r="D156" s="206" t="s">
        <v>77</v>
      </c>
      <c r="E156" s="218" t="s">
        <v>161</v>
      </c>
      <c r="F156" s="218" t="s">
        <v>336</v>
      </c>
      <c r="G156" s="205"/>
      <c r="H156" s="205"/>
      <c r="I156" s="208"/>
      <c r="J156" s="219">
        <f>BK156</f>
        <v>0</v>
      </c>
      <c r="K156" s="205"/>
      <c r="L156" s="210"/>
      <c r="M156" s="211"/>
      <c r="N156" s="212"/>
      <c r="O156" s="212"/>
      <c r="P156" s="213">
        <f>SUM(P157:P166)</f>
        <v>0</v>
      </c>
      <c r="Q156" s="212"/>
      <c r="R156" s="213">
        <f>SUM(R157:R166)</f>
        <v>7.7467103999999996</v>
      </c>
      <c r="S156" s="212"/>
      <c r="T156" s="214">
        <f>SUM(T157:T166)</f>
        <v>0</v>
      </c>
      <c r="AR156" s="215" t="s">
        <v>86</v>
      </c>
      <c r="AT156" s="216" t="s">
        <v>77</v>
      </c>
      <c r="AU156" s="216" t="s">
        <v>86</v>
      </c>
      <c r="AY156" s="215" t="s">
        <v>154</v>
      </c>
      <c r="BK156" s="217">
        <f>SUM(BK157:BK166)</f>
        <v>0</v>
      </c>
    </row>
    <row r="157" s="1" customFormat="1" ht="34.2" customHeight="1">
      <c r="B157" s="45"/>
      <c r="C157" s="220" t="s">
        <v>337</v>
      </c>
      <c r="D157" s="220" t="s">
        <v>156</v>
      </c>
      <c r="E157" s="221" t="s">
        <v>338</v>
      </c>
      <c r="F157" s="222" t="s">
        <v>339</v>
      </c>
      <c r="G157" s="223" t="s">
        <v>170</v>
      </c>
      <c r="H157" s="224">
        <v>3.6299999999999999</v>
      </c>
      <c r="I157" s="225"/>
      <c r="J157" s="226">
        <f>ROUND(I157*H157,2)</f>
        <v>0</v>
      </c>
      <c r="K157" s="222" t="s">
        <v>160</v>
      </c>
      <c r="L157" s="71"/>
      <c r="M157" s="227" t="s">
        <v>76</v>
      </c>
      <c r="N157" s="228" t="s">
        <v>48</v>
      </c>
      <c r="O157" s="46"/>
      <c r="P157" s="229">
        <f>O157*H157</f>
        <v>0</v>
      </c>
      <c r="Q157" s="229">
        <v>2.13408</v>
      </c>
      <c r="R157" s="229">
        <f>Q157*H157</f>
        <v>7.7467103999999996</v>
      </c>
      <c r="S157" s="229">
        <v>0</v>
      </c>
      <c r="T157" s="230">
        <f>S157*H157</f>
        <v>0</v>
      </c>
      <c r="AR157" s="23" t="s">
        <v>161</v>
      </c>
      <c r="AT157" s="23" t="s">
        <v>156</v>
      </c>
      <c r="AU157" s="23" t="s">
        <v>88</v>
      </c>
      <c r="AY157" s="23" t="s">
        <v>154</v>
      </c>
      <c r="BE157" s="231">
        <f>IF(N157="základní",J157,0)</f>
        <v>0</v>
      </c>
      <c r="BF157" s="231">
        <f>IF(N157="snížená",J157,0)</f>
        <v>0</v>
      </c>
      <c r="BG157" s="231">
        <f>IF(N157="zákl. přenesená",J157,0)</f>
        <v>0</v>
      </c>
      <c r="BH157" s="231">
        <f>IF(N157="sníž. přenesená",J157,0)</f>
        <v>0</v>
      </c>
      <c r="BI157" s="231">
        <f>IF(N157="nulová",J157,0)</f>
        <v>0</v>
      </c>
      <c r="BJ157" s="23" t="s">
        <v>86</v>
      </c>
      <c r="BK157" s="231">
        <f>ROUND(I157*H157,2)</f>
        <v>0</v>
      </c>
      <c r="BL157" s="23" t="s">
        <v>161</v>
      </c>
      <c r="BM157" s="23" t="s">
        <v>340</v>
      </c>
    </row>
    <row r="158" s="1" customFormat="1">
      <c r="B158" s="45"/>
      <c r="C158" s="73"/>
      <c r="D158" s="232" t="s">
        <v>163</v>
      </c>
      <c r="E158" s="73"/>
      <c r="F158" s="233" t="s">
        <v>341</v>
      </c>
      <c r="G158" s="73"/>
      <c r="H158" s="73"/>
      <c r="I158" s="190"/>
      <c r="J158" s="73"/>
      <c r="K158" s="73"/>
      <c r="L158" s="71"/>
      <c r="M158" s="234"/>
      <c r="N158" s="46"/>
      <c r="O158" s="46"/>
      <c r="P158" s="46"/>
      <c r="Q158" s="46"/>
      <c r="R158" s="46"/>
      <c r="S158" s="46"/>
      <c r="T158" s="94"/>
      <c r="AT158" s="23" t="s">
        <v>163</v>
      </c>
      <c r="AU158" s="23" t="s">
        <v>88</v>
      </c>
    </row>
    <row r="159" s="11" customFormat="1">
      <c r="B159" s="235"/>
      <c r="C159" s="236"/>
      <c r="D159" s="232" t="s">
        <v>165</v>
      </c>
      <c r="E159" s="237" t="s">
        <v>76</v>
      </c>
      <c r="F159" s="238" t="s">
        <v>254</v>
      </c>
      <c r="G159" s="236"/>
      <c r="H159" s="237" t="s">
        <v>76</v>
      </c>
      <c r="I159" s="239"/>
      <c r="J159" s="236"/>
      <c r="K159" s="236"/>
      <c r="L159" s="240"/>
      <c r="M159" s="241"/>
      <c r="N159" s="242"/>
      <c r="O159" s="242"/>
      <c r="P159" s="242"/>
      <c r="Q159" s="242"/>
      <c r="R159" s="242"/>
      <c r="S159" s="242"/>
      <c r="T159" s="243"/>
      <c r="AT159" s="244" t="s">
        <v>165</v>
      </c>
      <c r="AU159" s="244" t="s">
        <v>88</v>
      </c>
      <c r="AV159" s="11" t="s">
        <v>86</v>
      </c>
      <c r="AW159" s="11" t="s">
        <v>40</v>
      </c>
      <c r="AX159" s="11" t="s">
        <v>78</v>
      </c>
      <c r="AY159" s="244" t="s">
        <v>154</v>
      </c>
    </row>
    <row r="160" s="11" customFormat="1">
      <c r="B160" s="235"/>
      <c r="C160" s="236"/>
      <c r="D160" s="232" t="s">
        <v>165</v>
      </c>
      <c r="E160" s="237" t="s">
        <v>76</v>
      </c>
      <c r="F160" s="238" t="s">
        <v>342</v>
      </c>
      <c r="G160" s="236"/>
      <c r="H160" s="237" t="s">
        <v>76</v>
      </c>
      <c r="I160" s="239"/>
      <c r="J160" s="236"/>
      <c r="K160" s="236"/>
      <c r="L160" s="240"/>
      <c r="M160" s="241"/>
      <c r="N160" s="242"/>
      <c r="O160" s="242"/>
      <c r="P160" s="242"/>
      <c r="Q160" s="242"/>
      <c r="R160" s="242"/>
      <c r="S160" s="242"/>
      <c r="T160" s="243"/>
      <c r="AT160" s="244" t="s">
        <v>165</v>
      </c>
      <c r="AU160" s="244" t="s">
        <v>88</v>
      </c>
      <c r="AV160" s="11" t="s">
        <v>86</v>
      </c>
      <c r="AW160" s="11" t="s">
        <v>40</v>
      </c>
      <c r="AX160" s="11" t="s">
        <v>78</v>
      </c>
      <c r="AY160" s="244" t="s">
        <v>154</v>
      </c>
    </row>
    <row r="161" s="12" customFormat="1">
      <c r="B161" s="245"/>
      <c r="C161" s="246"/>
      <c r="D161" s="232" t="s">
        <v>165</v>
      </c>
      <c r="E161" s="247" t="s">
        <v>76</v>
      </c>
      <c r="F161" s="248" t="s">
        <v>343</v>
      </c>
      <c r="G161" s="246"/>
      <c r="H161" s="249">
        <v>3.6299999999999999</v>
      </c>
      <c r="I161" s="250"/>
      <c r="J161" s="246"/>
      <c r="K161" s="246"/>
      <c r="L161" s="251"/>
      <c r="M161" s="252"/>
      <c r="N161" s="253"/>
      <c r="O161" s="253"/>
      <c r="P161" s="253"/>
      <c r="Q161" s="253"/>
      <c r="R161" s="253"/>
      <c r="S161" s="253"/>
      <c r="T161" s="254"/>
      <c r="AT161" s="255" t="s">
        <v>165</v>
      </c>
      <c r="AU161" s="255" t="s">
        <v>88</v>
      </c>
      <c r="AV161" s="12" t="s">
        <v>88</v>
      </c>
      <c r="AW161" s="12" t="s">
        <v>40</v>
      </c>
      <c r="AX161" s="12" t="s">
        <v>86</v>
      </c>
      <c r="AY161" s="255" t="s">
        <v>154</v>
      </c>
    </row>
    <row r="162" s="1" customFormat="1" ht="34.2" customHeight="1">
      <c r="B162" s="45"/>
      <c r="C162" s="220" t="s">
        <v>344</v>
      </c>
      <c r="D162" s="220" t="s">
        <v>156</v>
      </c>
      <c r="E162" s="221" t="s">
        <v>345</v>
      </c>
      <c r="F162" s="222" t="s">
        <v>346</v>
      </c>
      <c r="G162" s="223" t="s">
        <v>193</v>
      </c>
      <c r="H162" s="224">
        <v>6.5999999999999996</v>
      </c>
      <c r="I162" s="225"/>
      <c r="J162" s="226">
        <f>ROUND(I162*H162,2)</f>
        <v>0</v>
      </c>
      <c r="K162" s="222" t="s">
        <v>160</v>
      </c>
      <c r="L162" s="71"/>
      <c r="M162" s="227" t="s">
        <v>76</v>
      </c>
      <c r="N162" s="228" t="s">
        <v>48</v>
      </c>
      <c r="O162" s="46"/>
      <c r="P162" s="229">
        <f>O162*H162</f>
        <v>0</v>
      </c>
      <c r="Q162" s="229">
        <v>0</v>
      </c>
      <c r="R162" s="229">
        <f>Q162*H162</f>
        <v>0</v>
      </c>
      <c r="S162" s="229">
        <v>0</v>
      </c>
      <c r="T162" s="230">
        <f>S162*H162</f>
        <v>0</v>
      </c>
      <c r="AR162" s="23" t="s">
        <v>161</v>
      </c>
      <c r="AT162" s="23" t="s">
        <v>156</v>
      </c>
      <c r="AU162" s="23" t="s">
        <v>88</v>
      </c>
      <c r="AY162" s="23" t="s">
        <v>154</v>
      </c>
      <c r="BE162" s="231">
        <f>IF(N162="základní",J162,0)</f>
        <v>0</v>
      </c>
      <c r="BF162" s="231">
        <f>IF(N162="snížená",J162,0)</f>
        <v>0</v>
      </c>
      <c r="BG162" s="231">
        <f>IF(N162="zákl. přenesená",J162,0)</f>
        <v>0</v>
      </c>
      <c r="BH162" s="231">
        <f>IF(N162="sníž. přenesená",J162,0)</f>
        <v>0</v>
      </c>
      <c r="BI162" s="231">
        <f>IF(N162="nulová",J162,0)</f>
        <v>0</v>
      </c>
      <c r="BJ162" s="23" t="s">
        <v>86</v>
      </c>
      <c r="BK162" s="231">
        <f>ROUND(I162*H162,2)</f>
        <v>0</v>
      </c>
      <c r="BL162" s="23" t="s">
        <v>161</v>
      </c>
      <c r="BM162" s="23" t="s">
        <v>347</v>
      </c>
    </row>
    <row r="163" s="1" customFormat="1">
      <c r="B163" s="45"/>
      <c r="C163" s="73"/>
      <c r="D163" s="232" t="s">
        <v>163</v>
      </c>
      <c r="E163" s="73"/>
      <c r="F163" s="233" t="s">
        <v>341</v>
      </c>
      <c r="G163" s="73"/>
      <c r="H163" s="73"/>
      <c r="I163" s="190"/>
      <c r="J163" s="73"/>
      <c r="K163" s="73"/>
      <c r="L163" s="71"/>
      <c r="M163" s="234"/>
      <c r="N163" s="46"/>
      <c r="O163" s="46"/>
      <c r="P163" s="46"/>
      <c r="Q163" s="46"/>
      <c r="R163" s="46"/>
      <c r="S163" s="46"/>
      <c r="T163" s="94"/>
      <c r="AT163" s="23" t="s">
        <v>163</v>
      </c>
      <c r="AU163" s="23" t="s">
        <v>88</v>
      </c>
    </row>
    <row r="164" s="11" customFormat="1">
      <c r="B164" s="235"/>
      <c r="C164" s="236"/>
      <c r="D164" s="232" t="s">
        <v>165</v>
      </c>
      <c r="E164" s="237" t="s">
        <v>76</v>
      </c>
      <c r="F164" s="238" t="s">
        <v>254</v>
      </c>
      <c r="G164" s="236"/>
      <c r="H164" s="237" t="s">
        <v>76</v>
      </c>
      <c r="I164" s="239"/>
      <c r="J164" s="236"/>
      <c r="K164" s="236"/>
      <c r="L164" s="240"/>
      <c r="M164" s="241"/>
      <c r="N164" s="242"/>
      <c r="O164" s="242"/>
      <c r="P164" s="242"/>
      <c r="Q164" s="242"/>
      <c r="R164" s="242"/>
      <c r="S164" s="242"/>
      <c r="T164" s="243"/>
      <c r="AT164" s="244" t="s">
        <v>165</v>
      </c>
      <c r="AU164" s="244" t="s">
        <v>88</v>
      </c>
      <c r="AV164" s="11" t="s">
        <v>86</v>
      </c>
      <c r="AW164" s="11" t="s">
        <v>40</v>
      </c>
      <c r="AX164" s="11" t="s">
        <v>78</v>
      </c>
      <c r="AY164" s="244" t="s">
        <v>154</v>
      </c>
    </row>
    <row r="165" s="11" customFormat="1">
      <c r="B165" s="235"/>
      <c r="C165" s="236"/>
      <c r="D165" s="232" t="s">
        <v>165</v>
      </c>
      <c r="E165" s="237" t="s">
        <v>76</v>
      </c>
      <c r="F165" s="238" t="s">
        <v>342</v>
      </c>
      <c r="G165" s="236"/>
      <c r="H165" s="237" t="s">
        <v>76</v>
      </c>
      <c r="I165" s="239"/>
      <c r="J165" s="236"/>
      <c r="K165" s="236"/>
      <c r="L165" s="240"/>
      <c r="M165" s="241"/>
      <c r="N165" s="242"/>
      <c r="O165" s="242"/>
      <c r="P165" s="242"/>
      <c r="Q165" s="242"/>
      <c r="R165" s="242"/>
      <c r="S165" s="242"/>
      <c r="T165" s="243"/>
      <c r="AT165" s="244" t="s">
        <v>165</v>
      </c>
      <c r="AU165" s="244" t="s">
        <v>88</v>
      </c>
      <c r="AV165" s="11" t="s">
        <v>86</v>
      </c>
      <c r="AW165" s="11" t="s">
        <v>40</v>
      </c>
      <c r="AX165" s="11" t="s">
        <v>78</v>
      </c>
      <c r="AY165" s="244" t="s">
        <v>154</v>
      </c>
    </row>
    <row r="166" s="12" customFormat="1">
      <c r="B166" s="245"/>
      <c r="C166" s="246"/>
      <c r="D166" s="232" t="s">
        <v>165</v>
      </c>
      <c r="E166" s="247" t="s">
        <v>76</v>
      </c>
      <c r="F166" s="248" t="s">
        <v>348</v>
      </c>
      <c r="G166" s="246"/>
      <c r="H166" s="249">
        <v>6.5999999999999996</v>
      </c>
      <c r="I166" s="250"/>
      <c r="J166" s="246"/>
      <c r="K166" s="246"/>
      <c r="L166" s="251"/>
      <c r="M166" s="252"/>
      <c r="N166" s="253"/>
      <c r="O166" s="253"/>
      <c r="P166" s="253"/>
      <c r="Q166" s="253"/>
      <c r="R166" s="253"/>
      <c r="S166" s="253"/>
      <c r="T166" s="254"/>
      <c r="AT166" s="255" t="s">
        <v>165</v>
      </c>
      <c r="AU166" s="255" t="s">
        <v>88</v>
      </c>
      <c r="AV166" s="12" t="s">
        <v>88</v>
      </c>
      <c r="AW166" s="12" t="s">
        <v>40</v>
      </c>
      <c r="AX166" s="12" t="s">
        <v>86</v>
      </c>
      <c r="AY166" s="255" t="s">
        <v>154</v>
      </c>
    </row>
    <row r="167" s="10" customFormat="1" ht="29.88" customHeight="1">
      <c r="B167" s="204"/>
      <c r="C167" s="205"/>
      <c r="D167" s="206" t="s">
        <v>77</v>
      </c>
      <c r="E167" s="218" t="s">
        <v>232</v>
      </c>
      <c r="F167" s="218" t="s">
        <v>233</v>
      </c>
      <c r="G167" s="205"/>
      <c r="H167" s="205"/>
      <c r="I167" s="208"/>
      <c r="J167" s="219">
        <f>BK167</f>
        <v>0</v>
      </c>
      <c r="K167" s="205"/>
      <c r="L167" s="210"/>
      <c r="M167" s="211"/>
      <c r="N167" s="212"/>
      <c r="O167" s="212"/>
      <c r="P167" s="213">
        <f>SUM(P168:P172)</f>
        <v>0</v>
      </c>
      <c r="Q167" s="212"/>
      <c r="R167" s="213">
        <f>SUM(R168:R172)</f>
        <v>0</v>
      </c>
      <c r="S167" s="212"/>
      <c r="T167" s="214">
        <f>SUM(T168:T172)</f>
        <v>0</v>
      </c>
      <c r="AR167" s="215" t="s">
        <v>86</v>
      </c>
      <c r="AT167" s="216" t="s">
        <v>77</v>
      </c>
      <c r="AU167" s="216" t="s">
        <v>86</v>
      </c>
      <c r="AY167" s="215" t="s">
        <v>154</v>
      </c>
      <c r="BK167" s="217">
        <f>SUM(BK168:BK172)</f>
        <v>0</v>
      </c>
    </row>
    <row r="168" s="1" customFormat="1" ht="22.8" customHeight="1">
      <c r="B168" s="45"/>
      <c r="C168" s="220" t="s">
        <v>349</v>
      </c>
      <c r="D168" s="220" t="s">
        <v>156</v>
      </c>
      <c r="E168" s="221" t="s">
        <v>235</v>
      </c>
      <c r="F168" s="222" t="s">
        <v>236</v>
      </c>
      <c r="G168" s="223" t="s">
        <v>237</v>
      </c>
      <c r="H168" s="224">
        <v>30.378</v>
      </c>
      <c r="I168" s="225"/>
      <c r="J168" s="226">
        <f>ROUND(I168*H168,2)</f>
        <v>0</v>
      </c>
      <c r="K168" s="222" t="s">
        <v>160</v>
      </c>
      <c r="L168" s="71"/>
      <c r="M168" s="227" t="s">
        <v>76</v>
      </c>
      <c r="N168" s="228" t="s">
        <v>48</v>
      </c>
      <c r="O168" s="46"/>
      <c r="P168" s="229">
        <f>O168*H168</f>
        <v>0</v>
      </c>
      <c r="Q168" s="229">
        <v>0</v>
      </c>
      <c r="R168" s="229">
        <f>Q168*H168</f>
        <v>0</v>
      </c>
      <c r="S168" s="229">
        <v>0</v>
      </c>
      <c r="T168" s="230">
        <f>S168*H168</f>
        <v>0</v>
      </c>
      <c r="AR168" s="23" t="s">
        <v>161</v>
      </c>
      <c r="AT168" s="23" t="s">
        <v>156</v>
      </c>
      <c r="AU168" s="23" t="s">
        <v>88</v>
      </c>
      <c r="AY168" s="23" t="s">
        <v>154</v>
      </c>
      <c r="BE168" s="231">
        <f>IF(N168="základní",J168,0)</f>
        <v>0</v>
      </c>
      <c r="BF168" s="231">
        <f>IF(N168="snížená",J168,0)</f>
        <v>0</v>
      </c>
      <c r="BG168" s="231">
        <f>IF(N168="zákl. přenesená",J168,0)</f>
        <v>0</v>
      </c>
      <c r="BH168" s="231">
        <f>IF(N168="sníž. přenesená",J168,0)</f>
        <v>0</v>
      </c>
      <c r="BI168" s="231">
        <f>IF(N168="nulová",J168,0)</f>
        <v>0</v>
      </c>
      <c r="BJ168" s="23" t="s">
        <v>86</v>
      </c>
      <c r="BK168" s="231">
        <f>ROUND(I168*H168,2)</f>
        <v>0</v>
      </c>
      <c r="BL168" s="23" t="s">
        <v>161</v>
      </c>
      <c r="BM168" s="23" t="s">
        <v>350</v>
      </c>
    </row>
    <row r="169" s="1" customFormat="1">
      <c r="B169" s="45"/>
      <c r="C169" s="73"/>
      <c r="D169" s="232" t="s">
        <v>163</v>
      </c>
      <c r="E169" s="73"/>
      <c r="F169" s="233" t="s">
        <v>239</v>
      </c>
      <c r="G169" s="73"/>
      <c r="H169" s="73"/>
      <c r="I169" s="190"/>
      <c r="J169" s="73"/>
      <c r="K169" s="73"/>
      <c r="L169" s="71"/>
      <c r="M169" s="234"/>
      <c r="N169" s="46"/>
      <c r="O169" s="46"/>
      <c r="P169" s="46"/>
      <c r="Q169" s="46"/>
      <c r="R169" s="46"/>
      <c r="S169" s="46"/>
      <c r="T169" s="94"/>
      <c r="AT169" s="23" t="s">
        <v>163</v>
      </c>
      <c r="AU169" s="23" t="s">
        <v>88</v>
      </c>
    </row>
    <row r="170" s="1" customFormat="1" ht="34.2" customHeight="1">
      <c r="B170" s="45"/>
      <c r="C170" s="220" t="s">
        <v>351</v>
      </c>
      <c r="D170" s="220" t="s">
        <v>156</v>
      </c>
      <c r="E170" s="221" t="s">
        <v>352</v>
      </c>
      <c r="F170" s="222" t="s">
        <v>353</v>
      </c>
      <c r="G170" s="223" t="s">
        <v>170</v>
      </c>
      <c r="H170" s="224">
        <v>9.3800000000000008</v>
      </c>
      <c r="I170" s="225"/>
      <c r="J170" s="226">
        <f>ROUND(I170*H170,2)</f>
        <v>0</v>
      </c>
      <c r="K170" s="222" t="s">
        <v>76</v>
      </c>
      <c r="L170" s="71"/>
      <c r="M170" s="227" t="s">
        <v>76</v>
      </c>
      <c r="N170" s="228" t="s">
        <v>48</v>
      </c>
      <c r="O170" s="46"/>
      <c r="P170" s="229">
        <f>O170*H170</f>
        <v>0</v>
      </c>
      <c r="Q170" s="229">
        <v>0</v>
      </c>
      <c r="R170" s="229">
        <f>Q170*H170</f>
        <v>0</v>
      </c>
      <c r="S170" s="229">
        <v>0</v>
      </c>
      <c r="T170" s="230">
        <f>S170*H170</f>
        <v>0</v>
      </c>
      <c r="AR170" s="23" t="s">
        <v>161</v>
      </c>
      <c r="AT170" s="23" t="s">
        <v>156</v>
      </c>
      <c r="AU170" s="23" t="s">
        <v>88</v>
      </c>
      <c r="AY170" s="23" t="s">
        <v>154</v>
      </c>
      <c r="BE170" s="231">
        <f>IF(N170="základní",J170,0)</f>
        <v>0</v>
      </c>
      <c r="BF170" s="231">
        <f>IF(N170="snížená",J170,0)</f>
        <v>0</v>
      </c>
      <c r="BG170" s="231">
        <f>IF(N170="zákl. přenesená",J170,0)</f>
        <v>0</v>
      </c>
      <c r="BH170" s="231">
        <f>IF(N170="sníž. přenesená",J170,0)</f>
        <v>0</v>
      </c>
      <c r="BI170" s="231">
        <f>IF(N170="nulová",J170,0)</f>
        <v>0</v>
      </c>
      <c r="BJ170" s="23" t="s">
        <v>86</v>
      </c>
      <c r="BK170" s="231">
        <f>ROUND(I170*H170,2)</f>
        <v>0</v>
      </c>
      <c r="BL170" s="23" t="s">
        <v>161</v>
      </c>
      <c r="BM170" s="23" t="s">
        <v>354</v>
      </c>
    </row>
    <row r="171" s="11" customFormat="1">
      <c r="B171" s="235"/>
      <c r="C171" s="236"/>
      <c r="D171" s="232" t="s">
        <v>165</v>
      </c>
      <c r="E171" s="237" t="s">
        <v>76</v>
      </c>
      <c r="F171" s="238" t="s">
        <v>254</v>
      </c>
      <c r="G171" s="236"/>
      <c r="H171" s="237" t="s">
        <v>76</v>
      </c>
      <c r="I171" s="239"/>
      <c r="J171" s="236"/>
      <c r="K171" s="236"/>
      <c r="L171" s="240"/>
      <c r="M171" s="241"/>
      <c r="N171" s="242"/>
      <c r="O171" s="242"/>
      <c r="P171" s="242"/>
      <c r="Q171" s="242"/>
      <c r="R171" s="242"/>
      <c r="S171" s="242"/>
      <c r="T171" s="243"/>
      <c r="AT171" s="244" t="s">
        <v>165</v>
      </c>
      <c r="AU171" s="244" t="s">
        <v>88</v>
      </c>
      <c r="AV171" s="11" t="s">
        <v>86</v>
      </c>
      <c r="AW171" s="11" t="s">
        <v>40</v>
      </c>
      <c r="AX171" s="11" t="s">
        <v>78</v>
      </c>
      <c r="AY171" s="244" t="s">
        <v>154</v>
      </c>
    </row>
    <row r="172" s="12" customFormat="1">
      <c r="B172" s="245"/>
      <c r="C172" s="246"/>
      <c r="D172" s="232" t="s">
        <v>165</v>
      </c>
      <c r="E172" s="247" t="s">
        <v>76</v>
      </c>
      <c r="F172" s="248" t="s">
        <v>355</v>
      </c>
      <c r="G172" s="246"/>
      <c r="H172" s="249">
        <v>9.3800000000000008</v>
      </c>
      <c r="I172" s="250"/>
      <c r="J172" s="246"/>
      <c r="K172" s="246"/>
      <c r="L172" s="251"/>
      <c r="M172" s="266"/>
      <c r="N172" s="267"/>
      <c r="O172" s="267"/>
      <c r="P172" s="267"/>
      <c r="Q172" s="267"/>
      <c r="R172" s="267"/>
      <c r="S172" s="267"/>
      <c r="T172" s="268"/>
      <c r="AT172" s="255" t="s">
        <v>165</v>
      </c>
      <c r="AU172" s="255" t="s">
        <v>88</v>
      </c>
      <c r="AV172" s="12" t="s">
        <v>88</v>
      </c>
      <c r="AW172" s="12" t="s">
        <v>40</v>
      </c>
      <c r="AX172" s="12" t="s">
        <v>86</v>
      </c>
      <c r="AY172" s="255" t="s">
        <v>154</v>
      </c>
    </row>
    <row r="173" s="1" customFormat="1" ht="6.96" customHeight="1">
      <c r="B173" s="66"/>
      <c r="C173" s="67"/>
      <c r="D173" s="67"/>
      <c r="E173" s="67"/>
      <c r="F173" s="67"/>
      <c r="G173" s="67"/>
      <c r="H173" s="67"/>
      <c r="I173" s="165"/>
      <c r="J173" s="67"/>
      <c r="K173" s="67"/>
      <c r="L173" s="71"/>
    </row>
  </sheetData>
  <sheetProtection sheet="1" autoFilter="0" formatColumns="0" formatRows="0" objects="1" scenarios="1" spinCount="100000" saltValue="3Asw2XSFildyNT/Ixfnbnm/Hef5NpWl621l48Cb68j4fcteLQX6vwJgYrKO77yZKqnkNIswxLeabtwcCI26r3A==" hashValue="CY9NtehHV/wkaNpss0MkRN5ImsloHBvqB+ceymzmHKufO0lhYrozCEOMTXnaO7uMqa+w68hssf7vJ5p+E33iqA==" algorithmName="SHA-512" password="CC35"/>
  <autoFilter ref="C81:K172"/>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94</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356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ROUND(J82,2)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ROUND(SUM(BE82:BE118), 2)</f>
        <v>0</v>
      </c>
      <c r="G30" s="46"/>
      <c r="H30" s="46"/>
      <c r="I30" s="157">
        <v>0.20999999999999999</v>
      </c>
      <c r="J30" s="156">
        <f>ROUND(ROUND((SUM(BE82:BE118)), 2)*I30, 2)</f>
        <v>0</v>
      </c>
      <c r="K30" s="50"/>
    </row>
    <row r="31" s="1" customFormat="1" ht="14.4" customHeight="1">
      <c r="B31" s="45"/>
      <c r="C31" s="46"/>
      <c r="D31" s="46"/>
      <c r="E31" s="54" t="s">
        <v>49</v>
      </c>
      <c r="F31" s="156">
        <f>ROUND(SUM(BF82:BF118), 2)</f>
        <v>0</v>
      </c>
      <c r="G31" s="46"/>
      <c r="H31" s="46"/>
      <c r="I31" s="157">
        <v>0.14999999999999999</v>
      </c>
      <c r="J31" s="156">
        <f>ROUND(ROUND((SUM(BF82:BF118)), 2)*I31, 2)</f>
        <v>0</v>
      </c>
      <c r="K31" s="50"/>
    </row>
    <row r="32" hidden="1" s="1" customFormat="1" ht="14.4" customHeight="1">
      <c r="B32" s="45"/>
      <c r="C32" s="46"/>
      <c r="D32" s="46"/>
      <c r="E32" s="54" t="s">
        <v>50</v>
      </c>
      <c r="F32" s="156">
        <f>ROUND(SUM(BG82:BG118), 2)</f>
        <v>0</v>
      </c>
      <c r="G32" s="46"/>
      <c r="H32" s="46"/>
      <c r="I32" s="157">
        <v>0.20999999999999999</v>
      </c>
      <c r="J32" s="156">
        <v>0</v>
      </c>
      <c r="K32" s="50"/>
    </row>
    <row r="33" hidden="1" s="1" customFormat="1" ht="14.4" customHeight="1">
      <c r="B33" s="45"/>
      <c r="C33" s="46"/>
      <c r="D33" s="46"/>
      <c r="E33" s="54" t="s">
        <v>51</v>
      </c>
      <c r="F33" s="156">
        <f>ROUND(SUM(BH82:BH118), 2)</f>
        <v>0</v>
      </c>
      <c r="G33" s="46"/>
      <c r="H33" s="46"/>
      <c r="I33" s="157">
        <v>0.14999999999999999</v>
      </c>
      <c r="J33" s="156">
        <v>0</v>
      </c>
      <c r="K33" s="50"/>
    </row>
    <row r="34" hidden="1" s="1" customFormat="1" ht="14.4" customHeight="1">
      <c r="B34" s="45"/>
      <c r="C34" s="46"/>
      <c r="D34" s="46"/>
      <c r="E34" s="54" t="s">
        <v>52</v>
      </c>
      <c r="F34" s="156">
        <f>ROUND(SUM(BI82:BI118),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03.1 - SO 03.1 - Rekonstrukce nábřežní zdi - kamenná rovnanina</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J82</f>
        <v>0</v>
      </c>
      <c r="K56" s="50"/>
      <c r="AU56" s="23" t="s">
        <v>131</v>
      </c>
    </row>
    <row r="57" s="7" customFormat="1" ht="24.96" customHeight="1">
      <c r="B57" s="176"/>
      <c r="C57" s="177"/>
      <c r="D57" s="178" t="s">
        <v>132</v>
      </c>
      <c r="E57" s="179"/>
      <c r="F57" s="179"/>
      <c r="G57" s="179"/>
      <c r="H57" s="179"/>
      <c r="I57" s="180"/>
      <c r="J57" s="181">
        <f>J83</f>
        <v>0</v>
      </c>
      <c r="K57" s="182"/>
    </row>
    <row r="58" s="8" customFormat="1" ht="19.92" customHeight="1">
      <c r="B58" s="183"/>
      <c r="C58" s="184"/>
      <c r="D58" s="185" t="s">
        <v>133</v>
      </c>
      <c r="E58" s="186"/>
      <c r="F58" s="186"/>
      <c r="G58" s="186"/>
      <c r="H58" s="186"/>
      <c r="I58" s="187"/>
      <c r="J58" s="188">
        <f>J84</f>
        <v>0</v>
      </c>
      <c r="K58" s="189"/>
    </row>
    <row r="59" s="8" customFormat="1" ht="19.92" customHeight="1">
      <c r="B59" s="183"/>
      <c r="C59" s="184"/>
      <c r="D59" s="185" t="s">
        <v>246</v>
      </c>
      <c r="E59" s="186"/>
      <c r="F59" s="186"/>
      <c r="G59" s="186"/>
      <c r="H59" s="186"/>
      <c r="I59" s="187"/>
      <c r="J59" s="188">
        <f>J95</f>
        <v>0</v>
      </c>
      <c r="K59" s="189"/>
    </row>
    <row r="60" s="8" customFormat="1" ht="19.92" customHeight="1">
      <c r="B60" s="183"/>
      <c r="C60" s="184"/>
      <c r="D60" s="185" t="s">
        <v>248</v>
      </c>
      <c r="E60" s="186"/>
      <c r="F60" s="186"/>
      <c r="G60" s="186"/>
      <c r="H60" s="186"/>
      <c r="I60" s="187"/>
      <c r="J60" s="188">
        <f>J100</f>
        <v>0</v>
      </c>
      <c r="K60" s="189"/>
    </row>
    <row r="61" s="8" customFormat="1" ht="19.92" customHeight="1">
      <c r="B61" s="183"/>
      <c r="C61" s="184"/>
      <c r="D61" s="185" t="s">
        <v>136</v>
      </c>
      <c r="E61" s="186"/>
      <c r="F61" s="186"/>
      <c r="G61" s="186"/>
      <c r="H61" s="186"/>
      <c r="I61" s="187"/>
      <c r="J61" s="188">
        <f>J112</f>
        <v>0</v>
      </c>
      <c r="K61" s="189"/>
    </row>
    <row r="62" s="8" customFormat="1" ht="14.88" customHeight="1">
      <c r="B62" s="183"/>
      <c r="C62" s="184"/>
      <c r="D62" s="185" t="s">
        <v>137</v>
      </c>
      <c r="E62" s="186"/>
      <c r="F62" s="186"/>
      <c r="G62" s="186"/>
      <c r="H62" s="186"/>
      <c r="I62" s="187"/>
      <c r="J62" s="188">
        <f>J113</f>
        <v>0</v>
      </c>
      <c r="K62" s="189"/>
    </row>
    <row r="63" s="1" customFormat="1" ht="21.84" customHeight="1">
      <c r="B63" s="45"/>
      <c r="C63" s="46"/>
      <c r="D63" s="46"/>
      <c r="E63" s="46"/>
      <c r="F63" s="46"/>
      <c r="G63" s="46"/>
      <c r="H63" s="46"/>
      <c r="I63" s="143"/>
      <c r="J63" s="46"/>
      <c r="K63" s="50"/>
    </row>
    <row r="64" s="1" customFormat="1" ht="6.96" customHeight="1">
      <c r="B64" s="66"/>
      <c r="C64" s="67"/>
      <c r="D64" s="67"/>
      <c r="E64" s="67"/>
      <c r="F64" s="67"/>
      <c r="G64" s="67"/>
      <c r="H64" s="67"/>
      <c r="I64" s="165"/>
      <c r="J64" s="67"/>
      <c r="K64" s="68"/>
    </row>
    <row r="68" s="1" customFormat="1" ht="6.96" customHeight="1">
      <c r="B68" s="69"/>
      <c r="C68" s="70"/>
      <c r="D68" s="70"/>
      <c r="E68" s="70"/>
      <c r="F68" s="70"/>
      <c r="G68" s="70"/>
      <c r="H68" s="70"/>
      <c r="I68" s="168"/>
      <c r="J68" s="70"/>
      <c r="K68" s="70"/>
      <c r="L68" s="71"/>
    </row>
    <row r="69" s="1" customFormat="1" ht="36.96" customHeight="1">
      <c r="B69" s="45"/>
      <c r="C69" s="72" t="s">
        <v>138</v>
      </c>
      <c r="D69" s="73"/>
      <c r="E69" s="73"/>
      <c r="F69" s="73"/>
      <c r="G69" s="73"/>
      <c r="H69" s="73"/>
      <c r="I69" s="190"/>
      <c r="J69" s="73"/>
      <c r="K69" s="73"/>
      <c r="L69" s="71"/>
    </row>
    <row r="70" s="1" customFormat="1" ht="6.96" customHeight="1">
      <c r="B70" s="45"/>
      <c r="C70" s="73"/>
      <c r="D70" s="73"/>
      <c r="E70" s="73"/>
      <c r="F70" s="73"/>
      <c r="G70" s="73"/>
      <c r="H70" s="73"/>
      <c r="I70" s="190"/>
      <c r="J70" s="73"/>
      <c r="K70" s="73"/>
      <c r="L70" s="71"/>
    </row>
    <row r="71" s="1" customFormat="1" ht="14.4" customHeight="1">
      <c r="B71" s="45"/>
      <c r="C71" s="75" t="s">
        <v>18</v>
      </c>
      <c r="D71" s="73"/>
      <c r="E71" s="73"/>
      <c r="F71" s="73"/>
      <c r="G71" s="73"/>
      <c r="H71" s="73"/>
      <c r="I71" s="190"/>
      <c r="J71" s="73"/>
      <c r="K71" s="73"/>
      <c r="L71" s="71"/>
    </row>
    <row r="72" s="1" customFormat="1" ht="14.4" customHeight="1">
      <c r="B72" s="45"/>
      <c r="C72" s="73"/>
      <c r="D72" s="73"/>
      <c r="E72" s="191" t="str">
        <f>E7</f>
        <v>Rybník Haltýř - Odstranění sedimentu</v>
      </c>
      <c r="F72" s="75"/>
      <c r="G72" s="75"/>
      <c r="H72" s="75"/>
      <c r="I72" s="190"/>
      <c r="J72" s="73"/>
      <c r="K72" s="73"/>
      <c r="L72" s="71"/>
    </row>
    <row r="73" s="1" customFormat="1" ht="14.4" customHeight="1">
      <c r="B73" s="45"/>
      <c r="C73" s="75" t="s">
        <v>125</v>
      </c>
      <c r="D73" s="73"/>
      <c r="E73" s="73"/>
      <c r="F73" s="73"/>
      <c r="G73" s="73"/>
      <c r="H73" s="73"/>
      <c r="I73" s="190"/>
      <c r="J73" s="73"/>
      <c r="K73" s="73"/>
      <c r="L73" s="71"/>
    </row>
    <row r="74" s="1" customFormat="1" ht="16.2" customHeight="1">
      <c r="B74" s="45"/>
      <c r="C74" s="73"/>
      <c r="D74" s="73"/>
      <c r="E74" s="81" t="str">
        <f>E9</f>
        <v>SO 03.1 - SO 03.1 - Rekonstrukce nábřežní zdi - kamenná rovnanina</v>
      </c>
      <c r="F74" s="73"/>
      <c r="G74" s="73"/>
      <c r="H74" s="73"/>
      <c r="I74" s="190"/>
      <c r="J74" s="73"/>
      <c r="K74" s="73"/>
      <c r="L74" s="71"/>
    </row>
    <row r="75" s="1" customFormat="1" ht="6.96" customHeight="1">
      <c r="B75" s="45"/>
      <c r="C75" s="73"/>
      <c r="D75" s="73"/>
      <c r="E75" s="73"/>
      <c r="F75" s="73"/>
      <c r="G75" s="73"/>
      <c r="H75" s="73"/>
      <c r="I75" s="190"/>
      <c r="J75" s="73"/>
      <c r="K75" s="73"/>
      <c r="L75" s="71"/>
    </row>
    <row r="76" s="1" customFormat="1" ht="18" customHeight="1">
      <c r="B76" s="45"/>
      <c r="C76" s="75" t="s">
        <v>24</v>
      </c>
      <c r="D76" s="73"/>
      <c r="E76" s="73"/>
      <c r="F76" s="192" t="str">
        <f>F12</f>
        <v>Sendražice u Kolína</v>
      </c>
      <c r="G76" s="73"/>
      <c r="H76" s="73"/>
      <c r="I76" s="193" t="s">
        <v>26</v>
      </c>
      <c r="J76" s="84" t="str">
        <f>IF(J12="","",J12)</f>
        <v>23. 1. 2018</v>
      </c>
      <c r="K76" s="73"/>
      <c r="L76" s="71"/>
    </row>
    <row r="77" s="1" customFormat="1" ht="6.96" customHeight="1">
      <c r="B77" s="45"/>
      <c r="C77" s="73"/>
      <c r="D77" s="73"/>
      <c r="E77" s="73"/>
      <c r="F77" s="73"/>
      <c r="G77" s="73"/>
      <c r="H77" s="73"/>
      <c r="I77" s="190"/>
      <c r="J77" s="73"/>
      <c r="K77" s="73"/>
      <c r="L77" s="71"/>
    </row>
    <row r="78" s="1" customFormat="1">
      <c r="B78" s="45"/>
      <c r="C78" s="75" t="s">
        <v>28</v>
      </c>
      <c r="D78" s="73"/>
      <c r="E78" s="73"/>
      <c r="F78" s="192" t="str">
        <f>E15</f>
        <v>Město Kolín</v>
      </c>
      <c r="G78" s="73"/>
      <c r="H78" s="73"/>
      <c r="I78" s="193" t="s">
        <v>36</v>
      </c>
      <c r="J78" s="192" t="str">
        <f>E21</f>
        <v>Vodohospodářský rozvoj a výtavba, a.s.</v>
      </c>
      <c r="K78" s="73"/>
      <c r="L78" s="71"/>
    </row>
    <row r="79" s="1" customFormat="1" ht="14.4" customHeight="1">
      <c r="B79" s="45"/>
      <c r="C79" s="75" t="s">
        <v>34</v>
      </c>
      <c r="D79" s="73"/>
      <c r="E79" s="73"/>
      <c r="F79" s="192" t="str">
        <f>IF(E18="","",E18)</f>
        <v/>
      </c>
      <c r="G79" s="73"/>
      <c r="H79" s="73"/>
      <c r="I79" s="190"/>
      <c r="J79" s="73"/>
      <c r="K79" s="73"/>
      <c r="L79" s="71"/>
    </row>
    <row r="80" s="1" customFormat="1" ht="10.32" customHeight="1">
      <c r="B80" s="45"/>
      <c r="C80" s="73"/>
      <c r="D80" s="73"/>
      <c r="E80" s="73"/>
      <c r="F80" s="73"/>
      <c r="G80" s="73"/>
      <c r="H80" s="73"/>
      <c r="I80" s="190"/>
      <c r="J80" s="73"/>
      <c r="K80" s="73"/>
      <c r="L80" s="71"/>
    </row>
    <row r="81" s="9" customFormat="1" ht="29.28" customHeight="1">
      <c r="B81" s="194"/>
      <c r="C81" s="195" t="s">
        <v>139</v>
      </c>
      <c r="D81" s="196" t="s">
        <v>62</v>
      </c>
      <c r="E81" s="196" t="s">
        <v>58</v>
      </c>
      <c r="F81" s="196" t="s">
        <v>140</v>
      </c>
      <c r="G81" s="196" t="s">
        <v>141</v>
      </c>
      <c r="H81" s="196" t="s">
        <v>142</v>
      </c>
      <c r="I81" s="197" t="s">
        <v>143</v>
      </c>
      <c r="J81" s="196" t="s">
        <v>129</v>
      </c>
      <c r="K81" s="198" t="s">
        <v>144</v>
      </c>
      <c r="L81" s="199"/>
      <c r="M81" s="101" t="s">
        <v>145</v>
      </c>
      <c r="N81" s="102" t="s">
        <v>47</v>
      </c>
      <c r="O81" s="102" t="s">
        <v>146</v>
      </c>
      <c r="P81" s="102" t="s">
        <v>147</v>
      </c>
      <c r="Q81" s="102" t="s">
        <v>148</v>
      </c>
      <c r="R81" s="102" t="s">
        <v>149</v>
      </c>
      <c r="S81" s="102" t="s">
        <v>150</v>
      </c>
      <c r="T81" s="103" t="s">
        <v>151</v>
      </c>
    </row>
    <row r="82" s="1" customFormat="1" ht="29.28" customHeight="1">
      <c r="B82" s="45"/>
      <c r="C82" s="107" t="s">
        <v>130</v>
      </c>
      <c r="D82" s="73"/>
      <c r="E82" s="73"/>
      <c r="F82" s="73"/>
      <c r="G82" s="73"/>
      <c r="H82" s="73"/>
      <c r="I82" s="190"/>
      <c r="J82" s="200">
        <f>BK82</f>
        <v>0</v>
      </c>
      <c r="K82" s="73"/>
      <c r="L82" s="71"/>
      <c r="M82" s="104"/>
      <c r="N82" s="105"/>
      <c r="O82" s="105"/>
      <c r="P82" s="201">
        <f>P83</f>
        <v>0</v>
      </c>
      <c r="Q82" s="105"/>
      <c r="R82" s="201">
        <f>R83</f>
        <v>135.14085</v>
      </c>
      <c r="S82" s="105"/>
      <c r="T82" s="202">
        <f>T83</f>
        <v>0</v>
      </c>
      <c r="AT82" s="23" t="s">
        <v>77</v>
      </c>
      <c r="AU82" s="23" t="s">
        <v>131</v>
      </c>
      <c r="BK82" s="203">
        <f>BK83</f>
        <v>0</v>
      </c>
    </row>
    <row r="83" s="10" customFormat="1" ht="37.44" customHeight="1">
      <c r="B83" s="204"/>
      <c r="C83" s="205"/>
      <c r="D83" s="206" t="s">
        <v>77</v>
      </c>
      <c r="E83" s="207" t="s">
        <v>152</v>
      </c>
      <c r="F83" s="207" t="s">
        <v>153</v>
      </c>
      <c r="G83" s="205"/>
      <c r="H83" s="205"/>
      <c r="I83" s="208"/>
      <c r="J83" s="209">
        <f>BK83</f>
        <v>0</v>
      </c>
      <c r="K83" s="205"/>
      <c r="L83" s="210"/>
      <c r="M83" s="211"/>
      <c r="N83" s="212"/>
      <c r="O83" s="212"/>
      <c r="P83" s="213">
        <f>P84+P95+P100+P112</f>
        <v>0</v>
      </c>
      <c r="Q83" s="212"/>
      <c r="R83" s="213">
        <f>R84+R95+R100+R112</f>
        <v>135.14085</v>
      </c>
      <c r="S83" s="212"/>
      <c r="T83" s="214">
        <f>T84+T95+T100+T112</f>
        <v>0</v>
      </c>
      <c r="AR83" s="215" t="s">
        <v>86</v>
      </c>
      <c r="AT83" s="216" t="s">
        <v>77</v>
      </c>
      <c r="AU83" s="216" t="s">
        <v>78</v>
      </c>
      <c r="AY83" s="215" t="s">
        <v>154</v>
      </c>
      <c r="BK83" s="217">
        <f>BK84+BK95+BK100+BK112</f>
        <v>0</v>
      </c>
    </row>
    <row r="84" s="10" customFormat="1" ht="19.92" customHeight="1">
      <c r="B84" s="204"/>
      <c r="C84" s="205"/>
      <c r="D84" s="206" t="s">
        <v>77</v>
      </c>
      <c r="E84" s="218" t="s">
        <v>86</v>
      </c>
      <c r="F84" s="218" t="s">
        <v>155</v>
      </c>
      <c r="G84" s="205"/>
      <c r="H84" s="205"/>
      <c r="I84" s="208"/>
      <c r="J84" s="219">
        <f>BK84</f>
        <v>0</v>
      </c>
      <c r="K84" s="205"/>
      <c r="L84" s="210"/>
      <c r="M84" s="211"/>
      <c r="N84" s="212"/>
      <c r="O84" s="212"/>
      <c r="P84" s="213">
        <f>SUM(P85:P94)</f>
        <v>0</v>
      </c>
      <c r="Q84" s="212"/>
      <c r="R84" s="213">
        <f>SUM(R85:R94)</f>
        <v>0</v>
      </c>
      <c r="S84" s="212"/>
      <c r="T84" s="214">
        <f>SUM(T85:T94)</f>
        <v>0</v>
      </c>
      <c r="AR84" s="215" t="s">
        <v>86</v>
      </c>
      <c r="AT84" s="216" t="s">
        <v>77</v>
      </c>
      <c r="AU84" s="216" t="s">
        <v>86</v>
      </c>
      <c r="AY84" s="215" t="s">
        <v>154</v>
      </c>
      <c r="BK84" s="217">
        <f>SUM(BK85:BK94)</f>
        <v>0</v>
      </c>
    </row>
    <row r="85" s="1" customFormat="1" ht="45.6" customHeight="1">
      <c r="B85" s="45"/>
      <c r="C85" s="220" t="s">
        <v>86</v>
      </c>
      <c r="D85" s="220" t="s">
        <v>156</v>
      </c>
      <c r="E85" s="221" t="s">
        <v>357</v>
      </c>
      <c r="F85" s="222" t="s">
        <v>358</v>
      </c>
      <c r="G85" s="223" t="s">
        <v>170</v>
      </c>
      <c r="H85" s="224">
        <v>17.16</v>
      </c>
      <c r="I85" s="225"/>
      <c r="J85" s="226">
        <f>ROUND(I85*H85,2)</f>
        <v>0</v>
      </c>
      <c r="K85" s="222" t="s">
        <v>160</v>
      </c>
      <c r="L85" s="71"/>
      <c r="M85" s="227" t="s">
        <v>76</v>
      </c>
      <c r="N85" s="228" t="s">
        <v>48</v>
      </c>
      <c r="O85" s="46"/>
      <c r="P85" s="229">
        <f>O85*H85</f>
        <v>0</v>
      </c>
      <c r="Q85" s="229">
        <v>0</v>
      </c>
      <c r="R85" s="229">
        <f>Q85*H85</f>
        <v>0</v>
      </c>
      <c r="S85" s="229">
        <v>0</v>
      </c>
      <c r="T85" s="230">
        <f>S85*H85</f>
        <v>0</v>
      </c>
      <c r="AR85" s="23" t="s">
        <v>161</v>
      </c>
      <c r="AT85" s="23" t="s">
        <v>156</v>
      </c>
      <c r="AU85" s="23" t="s">
        <v>88</v>
      </c>
      <c r="AY85" s="23" t="s">
        <v>154</v>
      </c>
      <c r="BE85" s="231">
        <f>IF(N85="základní",J85,0)</f>
        <v>0</v>
      </c>
      <c r="BF85" s="231">
        <f>IF(N85="snížená",J85,0)</f>
        <v>0</v>
      </c>
      <c r="BG85" s="231">
        <f>IF(N85="zákl. přenesená",J85,0)</f>
        <v>0</v>
      </c>
      <c r="BH85" s="231">
        <f>IF(N85="sníž. přenesená",J85,0)</f>
        <v>0</v>
      </c>
      <c r="BI85" s="231">
        <f>IF(N85="nulová",J85,0)</f>
        <v>0</v>
      </c>
      <c r="BJ85" s="23" t="s">
        <v>86</v>
      </c>
      <c r="BK85" s="231">
        <f>ROUND(I85*H85,2)</f>
        <v>0</v>
      </c>
      <c r="BL85" s="23" t="s">
        <v>161</v>
      </c>
      <c r="BM85" s="23" t="s">
        <v>359</v>
      </c>
    </row>
    <row r="86" s="1" customFormat="1">
      <c r="B86" s="45"/>
      <c r="C86" s="73"/>
      <c r="D86" s="232" t="s">
        <v>163</v>
      </c>
      <c r="E86" s="73"/>
      <c r="F86" s="233" t="s">
        <v>253</v>
      </c>
      <c r="G86" s="73"/>
      <c r="H86" s="73"/>
      <c r="I86" s="190"/>
      <c r="J86" s="73"/>
      <c r="K86" s="73"/>
      <c r="L86" s="71"/>
      <c r="M86" s="234"/>
      <c r="N86" s="46"/>
      <c r="O86" s="46"/>
      <c r="P86" s="46"/>
      <c r="Q86" s="46"/>
      <c r="R86" s="46"/>
      <c r="S86" s="46"/>
      <c r="T86" s="94"/>
      <c r="AT86" s="23" t="s">
        <v>163</v>
      </c>
      <c r="AU86" s="23" t="s">
        <v>88</v>
      </c>
    </row>
    <row r="87" s="11" customFormat="1">
      <c r="B87" s="235"/>
      <c r="C87" s="236"/>
      <c r="D87" s="232" t="s">
        <v>165</v>
      </c>
      <c r="E87" s="237" t="s">
        <v>76</v>
      </c>
      <c r="F87" s="238" t="s">
        <v>360</v>
      </c>
      <c r="G87" s="236"/>
      <c r="H87" s="237" t="s">
        <v>76</v>
      </c>
      <c r="I87" s="239"/>
      <c r="J87" s="236"/>
      <c r="K87" s="236"/>
      <c r="L87" s="240"/>
      <c r="M87" s="241"/>
      <c r="N87" s="242"/>
      <c r="O87" s="242"/>
      <c r="P87" s="242"/>
      <c r="Q87" s="242"/>
      <c r="R87" s="242"/>
      <c r="S87" s="242"/>
      <c r="T87" s="243"/>
      <c r="AT87" s="244" t="s">
        <v>165</v>
      </c>
      <c r="AU87" s="244" t="s">
        <v>88</v>
      </c>
      <c r="AV87" s="11" t="s">
        <v>86</v>
      </c>
      <c r="AW87" s="11" t="s">
        <v>40</v>
      </c>
      <c r="AX87" s="11" t="s">
        <v>78</v>
      </c>
      <c r="AY87" s="244" t="s">
        <v>154</v>
      </c>
    </row>
    <row r="88" s="11" customFormat="1">
      <c r="B88" s="235"/>
      <c r="C88" s="236"/>
      <c r="D88" s="232" t="s">
        <v>165</v>
      </c>
      <c r="E88" s="237" t="s">
        <v>76</v>
      </c>
      <c r="F88" s="238" t="s">
        <v>361</v>
      </c>
      <c r="G88" s="236"/>
      <c r="H88" s="237" t="s">
        <v>76</v>
      </c>
      <c r="I88" s="239"/>
      <c r="J88" s="236"/>
      <c r="K88" s="236"/>
      <c r="L88" s="240"/>
      <c r="M88" s="241"/>
      <c r="N88" s="242"/>
      <c r="O88" s="242"/>
      <c r="P88" s="242"/>
      <c r="Q88" s="242"/>
      <c r="R88" s="242"/>
      <c r="S88" s="242"/>
      <c r="T88" s="243"/>
      <c r="AT88" s="244" t="s">
        <v>165</v>
      </c>
      <c r="AU88" s="244" t="s">
        <v>88</v>
      </c>
      <c r="AV88" s="11" t="s">
        <v>86</v>
      </c>
      <c r="AW88" s="11" t="s">
        <v>40</v>
      </c>
      <c r="AX88" s="11" t="s">
        <v>78</v>
      </c>
      <c r="AY88" s="244" t="s">
        <v>154</v>
      </c>
    </row>
    <row r="89" s="12" customFormat="1">
      <c r="B89" s="245"/>
      <c r="C89" s="246"/>
      <c r="D89" s="232" t="s">
        <v>165</v>
      </c>
      <c r="E89" s="247" t="s">
        <v>76</v>
      </c>
      <c r="F89" s="248" t="s">
        <v>362</v>
      </c>
      <c r="G89" s="246"/>
      <c r="H89" s="249">
        <v>17.16</v>
      </c>
      <c r="I89" s="250"/>
      <c r="J89" s="246"/>
      <c r="K89" s="246"/>
      <c r="L89" s="251"/>
      <c r="M89" s="252"/>
      <c r="N89" s="253"/>
      <c r="O89" s="253"/>
      <c r="P89" s="253"/>
      <c r="Q89" s="253"/>
      <c r="R89" s="253"/>
      <c r="S89" s="253"/>
      <c r="T89" s="254"/>
      <c r="AT89" s="255" t="s">
        <v>165</v>
      </c>
      <c r="AU89" s="255" t="s">
        <v>88</v>
      </c>
      <c r="AV89" s="12" t="s">
        <v>88</v>
      </c>
      <c r="AW89" s="12" t="s">
        <v>40</v>
      </c>
      <c r="AX89" s="12" t="s">
        <v>86</v>
      </c>
      <c r="AY89" s="255" t="s">
        <v>154</v>
      </c>
    </row>
    <row r="90" s="1" customFormat="1" ht="34.2" customHeight="1">
      <c r="B90" s="45"/>
      <c r="C90" s="220" t="s">
        <v>88</v>
      </c>
      <c r="D90" s="220" t="s">
        <v>156</v>
      </c>
      <c r="E90" s="221" t="s">
        <v>363</v>
      </c>
      <c r="F90" s="222" t="s">
        <v>364</v>
      </c>
      <c r="G90" s="223" t="s">
        <v>193</v>
      </c>
      <c r="H90" s="224">
        <v>132.59999999999999</v>
      </c>
      <c r="I90" s="225"/>
      <c r="J90" s="226">
        <f>ROUND(I90*H90,2)</f>
        <v>0</v>
      </c>
      <c r="K90" s="222" t="s">
        <v>160</v>
      </c>
      <c r="L90" s="71"/>
      <c r="M90" s="227" t="s">
        <v>76</v>
      </c>
      <c r="N90" s="228" t="s">
        <v>48</v>
      </c>
      <c r="O90" s="46"/>
      <c r="P90" s="229">
        <f>O90*H90</f>
        <v>0</v>
      </c>
      <c r="Q90" s="229">
        <v>0</v>
      </c>
      <c r="R90" s="229">
        <f>Q90*H90</f>
        <v>0</v>
      </c>
      <c r="S90" s="229">
        <v>0</v>
      </c>
      <c r="T90" s="230">
        <f>S90*H90</f>
        <v>0</v>
      </c>
      <c r="AR90" s="23" t="s">
        <v>161</v>
      </c>
      <c r="AT90" s="23" t="s">
        <v>156</v>
      </c>
      <c r="AU90" s="23" t="s">
        <v>88</v>
      </c>
      <c r="AY90" s="23" t="s">
        <v>154</v>
      </c>
      <c r="BE90" s="231">
        <f>IF(N90="základní",J90,0)</f>
        <v>0</v>
      </c>
      <c r="BF90" s="231">
        <f>IF(N90="snížená",J90,0)</f>
        <v>0</v>
      </c>
      <c r="BG90" s="231">
        <f>IF(N90="zákl. přenesená",J90,0)</f>
        <v>0</v>
      </c>
      <c r="BH90" s="231">
        <f>IF(N90="sníž. přenesená",J90,0)</f>
        <v>0</v>
      </c>
      <c r="BI90" s="231">
        <f>IF(N90="nulová",J90,0)</f>
        <v>0</v>
      </c>
      <c r="BJ90" s="23" t="s">
        <v>86</v>
      </c>
      <c r="BK90" s="231">
        <f>ROUND(I90*H90,2)</f>
        <v>0</v>
      </c>
      <c r="BL90" s="23" t="s">
        <v>161</v>
      </c>
      <c r="BM90" s="23" t="s">
        <v>365</v>
      </c>
    </row>
    <row r="91" s="1" customFormat="1">
      <c r="B91" s="45"/>
      <c r="C91" s="73"/>
      <c r="D91" s="232" t="s">
        <v>163</v>
      </c>
      <c r="E91" s="73"/>
      <c r="F91" s="233" t="s">
        <v>366</v>
      </c>
      <c r="G91" s="73"/>
      <c r="H91" s="73"/>
      <c r="I91" s="190"/>
      <c r="J91" s="73"/>
      <c r="K91" s="73"/>
      <c r="L91" s="71"/>
      <c r="M91" s="234"/>
      <c r="N91" s="46"/>
      <c r="O91" s="46"/>
      <c r="P91" s="46"/>
      <c r="Q91" s="46"/>
      <c r="R91" s="46"/>
      <c r="S91" s="46"/>
      <c r="T91" s="94"/>
      <c r="AT91" s="23" t="s">
        <v>163</v>
      </c>
      <c r="AU91" s="23" t="s">
        <v>88</v>
      </c>
    </row>
    <row r="92" s="11" customFormat="1">
      <c r="B92" s="235"/>
      <c r="C92" s="236"/>
      <c r="D92" s="232" t="s">
        <v>165</v>
      </c>
      <c r="E92" s="237" t="s">
        <v>76</v>
      </c>
      <c r="F92" s="238" t="s">
        <v>367</v>
      </c>
      <c r="G92" s="236"/>
      <c r="H92" s="237" t="s">
        <v>76</v>
      </c>
      <c r="I92" s="239"/>
      <c r="J92" s="236"/>
      <c r="K92" s="236"/>
      <c r="L92" s="240"/>
      <c r="M92" s="241"/>
      <c r="N92" s="242"/>
      <c r="O92" s="242"/>
      <c r="P92" s="242"/>
      <c r="Q92" s="242"/>
      <c r="R92" s="242"/>
      <c r="S92" s="242"/>
      <c r="T92" s="243"/>
      <c r="AT92" s="244" t="s">
        <v>165</v>
      </c>
      <c r="AU92" s="244" t="s">
        <v>88</v>
      </c>
      <c r="AV92" s="11" t="s">
        <v>86</v>
      </c>
      <c r="AW92" s="11" t="s">
        <v>40</v>
      </c>
      <c r="AX92" s="11" t="s">
        <v>78</v>
      </c>
      <c r="AY92" s="244" t="s">
        <v>154</v>
      </c>
    </row>
    <row r="93" s="11" customFormat="1">
      <c r="B93" s="235"/>
      <c r="C93" s="236"/>
      <c r="D93" s="232" t="s">
        <v>165</v>
      </c>
      <c r="E93" s="237" t="s">
        <v>76</v>
      </c>
      <c r="F93" s="238" t="s">
        <v>368</v>
      </c>
      <c r="G93" s="236"/>
      <c r="H93" s="237" t="s">
        <v>76</v>
      </c>
      <c r="I93" s="239"/>
      <c r="J93" s="236"/>
      <c r="K93" s="236"/>
      <c r="L93" s="240"/>
      <c r="M93" s="241"/>
      <c r="N93" s="242"/>
      <c r="O93" s="242"/>
      <c r="P93" s="242"/>
      <c r="Q93" s="242"/>
      <c r="R93" s="242"/>
      <c r="S93" s="242"/>
      <c r="T93" s="243"/>
      <c r="AT93" s="244" t="s">
        <v>165</v>
      </c>
      <c r="AU93" s="244" t="s">
        <v>88</v>
      </c>
      <c r="AV93" s="11" t="s">
        <v>86</v>
      </c>
      <c r="AW93" s="11" t="s">
        <v>40</v>
      </c>
      <c r="AX93" s="11" t="s">
        <v>78</v>
      </c>
      <c r="AY93" s="244" t="s">
        <v>154</v>
      </c>
    </row>
    <row r="94" s="12" customFormat="1">
      <c r="B94" s="245"/>
      <c r="C94" s="246"/>
      <c r="D94" s="232" t="s">
        <v>165</v>
      </c>
      <c r="E94" s="247" t="s">
        <v>76</v>
      </c>
      <c r="F94" s="248" t="s">
        <v>369</v>
      </c>
      <c r="G94" s="246"/>
      <c r="H94" s="249">
        <v>132.59999999999999</v>
      </c>
      <c r="I94" s="250"/>
      <c r="J94" s="246"/>
      <c r="K94" s="246"/>
      <c r="L94" s="251"/>
      <c r="M94" s="252"/>
      <c r="N94" s="253"/>
      <c r="O94" s="253"/>
      <c r="P94" s="253"/>
      <c r="Q94" s="253"/>
      <c r="R94" s="253"/>
      <c r="S94" s="253"/>
      <c r="T94" s="254"/>
      <c r="AT94" s="255" t="s">
        <v>165</v>
      </c>
      <c r="AU94" s="255" t="s">
        <v>88</v>
      </c>
      <c r="AV94" s="12" t="s">
        <v>88</v>
      </c>
      <c r="AW94" s="12" t="s">
        <v>40</v>
      </c>
      <c r="AX94" s="12" t="s">
        <v>86</v>
      </c>
      <c r="AY94" s="255" t="s">
        <v>154</v>
      </c>
    </row>
    <row r="95" s="10" customFormat="1" ht="29.88" customHeight="1">
      <c r="B95" s="204"/>
      <c r="C95" s="205"/>
      <c r="D95" s="206" t="s">
        <v>77</v>
      </c>
      <c r="E95" s="218" t="s">
        <v>88</v>
      </c>
      <c r="F95" s="218" t="s">
        <v>302</v>
      </c>
      <c r="G95" s="205"/>
      <c r="H95" s="205"/>
      <c r="I95" s="208"/>
      <c r="J95" s="219">
        <f>BK95</f>
        <v>0</v>
      </c>
      <c r="K95" s="205"/>
      <c r="L95" s="210"/>
      <c r="M95" s="211"/>
      <c r="N95" s="212"/>
      <c r="O95" s="212"/>
      <c r="P95" s="213">
        <f>SUM(P96:P99)</f>
        <v>0</v>
      </c>
      <c r="Q95" s="212"/>
      <c r="R95" s="213">
        <f>SUM(R96:R99)</f>
        <v>26.115569999999998</v>
      </c>
      <c r="S95" s="212"/>
      <c r="T95" s="214">
        <f>SUM(T96:T99)</f>
        <v>0</v>
      </c>
      <c r="AR95" s="215" t="s">
        <v>86</v>
      </c>
      <c r="AT95" s="216" t="s">
        <v>77</v>
      </c>
      <c r="AU95" s="216" t="s">
        <v>86</v>
      </c>
      <c r="AY95" s="215" t="s">
        <v>154</v>
      </c>
      <c r="BK95" s="217">
        <f>SUM(BK96:BK99)</f>
        <v>0</v>
      </c>
    </row>
    <row r="96" s="1" customFormat="1" ht="22.8" customHeight="1">
      <c r="B96" s="45"/>
      <c r="C96" s="220" t="s">
        <v>176</v>
      </c>
      <c r="D96" s="220" t="s">
        <v>156</v>
      </c>
      <c r="E96" s="221" t="s">
        <v>310</v>
      </c>
      <c r="F96" s="222" t="s">
        <v>311</v>
      </c>
      <c r="G96" s="223" t="s">
        <v>193</v>
      </c>
      <c r="H96" s="224">
        <v>132.59999999999999</v>
      </c>
      <c r="I96" s="225"/>
      <c r="J96" s="226">
        <f>ROUND(I96*H96,2)</f>
        <v>0</v>
      </c>
      <c r="K96" s="222" t="s">
        <v>160</v>
      </c>
      <c r="L96" s="71"/>
      <c r="M96" s="227" t="s">
        <v>76</v>
      </c>
      <c r="N96" s="228" t="s">
        <v>48</v>
      </c>
      <c r="O96" s="46"/>
      <c r="P96" s="229">
        <f>O96*H96</f>
        <v>0</v>
      </c>
      <c r="Q96" s="229">
        <v>0.19694999999999999</v>
      </c>
      <c r="R96" s="229">
        <f>Q96*H96</f>
        <v>26.115569999999998</v>
      </c>
      <c r="S96" s="229">
        <v>0</v>
      </c>
      <c r="T96" s="230">
        <f>S96*H96</f>
        <v>0</v>
      </c>
      <c r="AR96" s="23" t="s">
        <v>161</v>
      </c>
      <c r="AT96" s="23" t="s">
        <v>156</v>
      </c>
      <c r="AU96" s="23" t="s">
        <v>88</v>
      </c>
      <c r="AY96" s="23" t="s">
        <v>154</v>
      </c>
      <c r="BE96" s="231">
        <f>IF(N96="základní",J96,0)</f>
        <v>0</v>
      </c>
      <c r="BF96" s="231">
        <f>IF(N96="snížená",J96,0)</f>
        <v>0</v>
      </c>
      <c r="BG96" s="231">
        <f>IF(N96="zákl. přenesená",J96,0)</f>
        <v>0</v>
      </c>
      <c r="BH96" s="231">
        <f>IF(N96="sníž. přenesená",J96,0)</f>
        <v>0</v>
      </c>
      <c r="BI96" s="231">
        <f>IF(N96="nulová",J96,0)</f>
        <v>0</v>
      </c>
      <c r="BJ96" s="23" t="s">
        <v>86</v>
      </c>
      <c r="BK96" s="231">
        <f>ROUND(I96*H96,2)</f>
        <v>0</v>
      </c>
      <c r="BL96" s="23" t="s">
        <v>161</v>
      </c>
      <c r="BM96" s="23" t="s">
        <v>370</v>
      </c>
    </row>
    <row r="97" s="11" customFormat="1">
      <c r="B97" s="235"/>
      <c r="C97" s="236"/>
      <c r="D97" s="232" t="s">
        <v>165</v>
      </c>
      <c r="E97" s="237" t="s">
        <v>76</v>
      </c>
      <c r="F97" s="238" t="s">
        <v>367</v>
      </c>
      <c r="G97" s="236"/>
      <c r="H97" s="237" t="s">
        <v>76</v>
      </c>
      <c r="I97" s="239"/>
      <c r="J97" s="236"/>
      <c r="K97" s="236"/>
      <c r="L97" s="240"/>
      <c r="M97" s="241"/>
      <c r="N97" s="242"/>
      <c r="O97" s="242"/>
      <c r="P97" s="242"/>
      <c r="Q97" s="242"/>
      <c r="R97" s="242"/>
      <c r="S97" s="242"/>
      <c r="T97" s="243"/>
      <c r="AT97" s="244" t="s">
        <v>165</v>
      </c>
      <c r="AU97" s="244" t="s">
        <v>88</v>
      </c>
      <c r="AV97" s="11" t="s">
        <v>86</v>
      </c>
      <c r="AW97" s="11" t="s">
        <v>40</v>
      </c>
      <c r="AX97" s="11" t="s">
        <v>78</v>
      </c>
      <c r="AY97" s="244" t="s">
        <v>154</v>
      </c>
    </row>
    <row r="98" s="11" customFormat="1">
      <c r="B98" s="235"/>
      <c r="C98" s="236"/>
      <c r="D98" s="232" t="s">
        <v>165</v>
      </c>
      <c r="E98" s="237" t="s">
        <v>76</v>
      </c>
      <c r="F98" s="238" t="s">
        <v>371</v>
      </c>
      <c r="G98" s="236"/>
      <c r="H98" s="237" t="s">
        <v>76</v>
      </c>
      <c r="I98" s="239"/>
      <c r="J98" s="236"/>
      <c r="K98" s="236"/>
      <c r="L98" s="240"/>
      <c r="M98" s="241"/>
      <c r="N98" s="242"/>
      <c r="O98" s="242"/>
      <c r="P98" s="242"/>
      <c r="Q98" s="242"/>
      <c r="R98" s="242"/>
      <c r="S98" s="242"/>
      <c r="T98" s="243"/>
      <c r="AT98" s="244" t="s">
        <v>165</v>
      </c>
      <c r="AU98" s="244" t="s">
        <v>88</v>
      </c>
      <c r="AV98" s="11" t="s">
        <v>86</v>
      </c>
      <c r="AW98" s="11" t="s">
        <v>40</v>
      </c>
      <c r="AX98" s="11" t="s">
        <v>78</v>
      </c>
      <c r="AY98" s="244" t="s">
        <v>154</v>
      </c>
    </row>
    <row r="99" s="12" customFormat="1">
      <c r="B99" s="245"/>
      <c r="C99" s="246"/>
      <c r="D99" s="232" t="s">
        <v>165</v>
      </c>
      <c r="E99" s="247" t="s">
        <v>76</v>
      </c>
      <c r="F99" s="248" t="s">
        <v>372</v>
      </c>
      <c r="G99" s="246"/>
      <c r="H99" s="249">
        <v>132.59999999999999</v>
      </c>
      <c r="I99" s="250"/>
      <c r="J99" s="246"/>
      <c r="K99" s="246"/>
      <c r="L99" s="251"/>
      <c r="M99" s="252"/>
      <c r="N99" s="253"/>
      <c r="O99" s="253"/>
      <c r="P99" s="253"/>
      <c r="Q99" s="253"/>
      <c r="R99" s="253"/>
      <c r="S99" s="253"/>
      <c r="T99" s="254"/>
      <c r="AT99" s="255" t="s">
        <v>165</v>
      </c>
      <c r="AU99" s="255" t="s">
        <v>88</v>
      </c>
      <c r="AV99" s="12" t="s">
        <v>88</v>
      </c>
      <c r="AW99" s="12" t="s">
        <v>40</v>
      </c>
      <c r="AX99" s="12" t="s">
        <v>86</v>
      </c>
      <c r="AY99" s="255" t="s">
        <v>154</v>
      </c>
    </row>
    <row r="100" s="10" customFormat="1" ht="29.88" customHeight="1">
      <c r="B100" s="204"/>
      <c r="C100" s="205"/>
      <c r="D100" s="206" t="s">
        <v>77</v>
      </c>
      <c r="E100" s="218" t="s">
        <v>161</v>
      </c>
      <c r="F100" s="218" t="s">
        <v>336</v>
      </c>
      <c r="G100" s="205"/>
      <c r="H100" s="205"/>
      <c r="I100" s="208"/>
      <c r="J100" s="219">
        <f>BK100</f>
        <v>0</v>
      </c>
      <c r="K100" s="205"/>
      <c r="L100" s="210"/>
      <c r="M100" s="211"/>
      <c r="N100" s="212"/>
      <c r="O100" s="212"/>
      <c r="P100" s="213">
        <f>SUM(P101:P111)</f>
        <v>0</v>
      </c>
      <c r="Q100" s="212"/>
      <c r="R100" s="213">
        <f>SUM(R101:R111)</f>
        <v>109.02528</v>
      </c>
      <c r="S100" s="212"/>
      <c r="T100" s="214">
        <f>SUM(T101:T111)</f>
        <v>0</v>
      </c>
      <c r="AR100" s="215" t="s">
        <v>86</v>
      </c>
      <c r="AT100" s="216" t="s">
        <v>77</v>
      </c>
      <c r="AU100" s="216" t="s">
        <v>86</v>
      </c>
      <c r="AY100" s="215" t="s">
        <v>154</v>
      </c>
      <c r="BK100" s="217">
        <f>SUM(BK101:BK111)</f>
        <v>0</v>
      </c>
    </row>
    <row r="101" s="1" customFormat="1" ht="22.8" customHeight="1">
      <c r="B101" s="45"/>
      <c r="C101" s="220" t="s">
        <v>161</v>
      </c>
      <c r="D101" s="220" t="s">
        <v>156</v>
      </c>
      <c r="E101" s="221" t="s">
        <v>373</v>
      </c>
      <c r="F101" s="222" t="s">
        <v>374</v>
      </c>
      <c r="G101" s="223" t="s">
        <v>170</v>
      </c>
      <c r="H101" s="224">
        <v>54.600000000000001</v>
      </c>
      <c r="I101" s="225"/>
      <c r="J101" s="226">
        <f>ROUND(I101*H101,2)</f>
        <v>0</v>
      </c>
      <c r="K101" s="222" t="s">
        <v>160</v>
      </c>
      <c r="L101" s="71"/>
      <c r="M101" s="227" t="s">
        <v>76</v>
      </c>
      <c r="N101" s="228" t="s">
        <v>48</v>
      </c>
      <c r="O101" s="46"/>
      <c r="P101" s="229">
        <f>O101*H101</f>
        <v>0</v>
      </c>
      <c r="Q101" s="229">
        <v>1.9967999999999999</v>
      </c>
      <c r="R101" s="229">
        <f>Q101*H101</f>
        <v>109.02528</v>
      </c>
      <c r="S101" s="229">
        <v>0</v>
      </c>
      <c r="T101" s="230">
        <f>S101*H101</f>
        <v>0</v>
      </c>
      <c r="AR101" s="23" t="s">
        <v>161</v>
      </c>
      <c r="AT101" s="23" t="s">
        <v>156</v>
      </c>
      <c r="AU101" s="23" t="s">
        <v>88</v>
      </c>
      <c r="AY101" s="23" t="s">
        <v>154</v>
      </c>
      <c r="BE101" s="231">
        <f>IF(N101="základní",J101,0)</f>
        <v>0</v>
      </c>
      <c r="BF101" s="231">
        <f>IF(N101="snížená",J101,0)</f>
        <v>0</v>
      </c>
      <c r="BG101" s="231">
        <f>IF(N101="zákl. přenesená",J101,0)</f>
        <v>0</v>
      </c>
      <c r="BH101" s="231">
        <f>IF(N101="sníž. přenesená",J101,0)</f>
        <v>0</v>
      </c>
      <c r="BI101" s="231">
        <f>IF(N101="nulová",J101,0)</f>
        <v>0</v>
      </c>
      <c r="BJ101" s="23" t="s">
        <v>86</v>
      </c>
      <c r="BK101" s="231">
        <f>ROUND(I101*H101,2)</f>
        <v>0</v>
      </c>
      <c r="BL101" s="23" t="s">
        <v>161</v>
      </c>
      <c r="BM101" s="23" t="s">
        <v>375</v>
      </c>
    </row>
    <row r="102" s="1" customFormat="1">
      <c r="B102" s="45"/>
      <c r="C102" s="73"/>
      <c r="D102" s="232" t="s">
        <v>163</v>
      </c>
      <c r="E102" s="73"/>
      <c r="F102" s="233" t="s">
        <v>376</v>
      </c>
      <c r="G102" s="73"/>
      <c r="H102" s="73"/>
      <c r="I102" s="190"/>
      <c r="J102" s="73"/>
      <c r="K102" s="73"/>
      <c r="L102" s="71"/>
      <c r="M102" s="234"/>
      <c r="N102" s="46"/>
      <c r="O102" s="46"/>
      <c r="P102" s="46"/>
      <c r="Q102" s="46"/>
      <c r="R102" s="46"/>
      <c r="S102" s="46"/>
      <c r="T102" s="94"/>
      <c r="AT102" s="23" t="s">
        <v>163</v>
      </c>
      <c r="AU102" s="23" t="s">
        <v>88</v>
      </c>
    </row>
    <row r="103" s="11" customFormat="1">
      <c r="B103" s="235"/>
      <c r="C103" s="236"/>
      <c r="D103" s="232" t="s">
        <v>165</v>
      </c>
      <c r="E103" s="237" t="s">
        <v>76</v>
      </c>
      <c r="F103" s="238" t="s">
        <v>367</v>
      </c>
      <c r="G103" s="236"/>
      <c r="H103" s="237" t="s">
        <v>76</v>
      </c>
      <c r="I103" s="239"/>
      <c r="J103" s="236"/>
      <c r="K103" s="236"/>
      <c r="L103" s="240"/>
      <c r="M103" s="241"/>
      <c r="N103" s="242"/>
      <c r="O103" s="242"/>
      <c r="P103" s="242"/>
      <c r="Q103" s="242"/>
      <c r="R103" s="242"/>
      <c r="S103" s="242"/>
      <c r="T103" s="243"/>
      <c r="AT103" s="244" t="s">
        <v>165</v>
      </c>
      <c r="AU103" s="244" t="s">
        <v>88</v>
      </c>
      <c r="AV103" s="11" t="s">
        <v>86</v>
      </c>
      <c r="AW103" s="11" t="s">
        <v>40</v>
      </c>
      <c r="AX103" s="11" t="s">
        <v>78</v>
      </c>
      <c r="AY103" s="244" t="s">
        <v>154</v>
      </c>
    </row>
    <row r="104" s="11" customFormat="1">
      <c r="B104" s="235"/>
      <c r="C104" s="236"/>
      <c r="D104" s="232" t="s">
        <v>165</v>
      </c>
      <c r="E104" s="237" t="s">
        <v>76</v>
      </c>
      <c r="F104" s="238" t="s">
        <v>377</v>
      </c>
      <c r="G104" s="236"/>
      <c r="H104" s="237" t="s">
        <v>76</v>
      </c>
      <c r="I104" s="239"/>
      <c r="J104" s="236"/>
      <c r="K104" s="236"/>
      <c r="L104" s="240"/>
      <c r="M104" s="241"/>
      <c r="N104" s="242"/>
      <c r="O104" s="242"/>
      <c r="P104" s="242"/>
      <c r="Q104" s="242"/>
      <c r="R104" s="242"/>
      <c r="S104" s="242"/>
      <c r="T104" s="243"/>
      <c r="AT104" s="244" t="s">
        <v>165</v>
      </c>
      <c r="AU104" s="244" t="s">
        <v>88</v>
      </c>
      <c r="AV104" s="11" t="s">
        <v>86</v>
      </c>
      <c r="AW104" s="11" t="s">
        <v>40</v>
      </c>
      <c r="AX104" s="11" t="s">
        <v>78</v>
      </c>
      <c r="AY104" s="244" t="s">
        <v>154</v>
      </c>
    </row>
    <row r="105" s="12" customFormat="1">
      <c r="B105" s="245"/>
      <c r="C105" s="246"/>
      <c r="D105" s="232" t="s">
        <v>165</v>
      </c>
      <c r="E105" s="247" t="s">
        <v>76</v>
      </c>
      <c r="F105" s="248" t="s">
        <v>378</v>
      </c>
      <c r="G105" s="246"/>
      <c r="H105" s="249">
        <v>54.600000000000001</v>
      </c>
      <c r="I105" s="250"/>
      <c r="J105" s="246"/>
      <c r="K105" s="246"/>
      <c r="L105" s="251"/>
      <c r="M105" s="252"/>
      <c r="N105" s="253"/>
      <c r="O105" s="253"/>
      <c r="P105" s="253"/>
      <c r="Q105" s="253"/>
      <c r="R105" s="253"/>
      <c r="S105" s="253"/>
      <c r="T105" s="254"/>
      <c r="AT105" s="255" t="s">
        <v>165</v>
      </c>
      <c r="AU105" s="255" t="s">
        <v>88</v>
      </c>
      <c r="AV105" s="12" t="s">
        <v>88</v>
      </c>
      <c r="AW105" s="12" t="s">
        <v>40</v>
      </c>
      <c r="AX105" s="12" t="s">
        <v>86</v>
      </c>
      <c r="AY105" s="255" t="s">
        <v>154</v>
      </c>
    </row>
    <row r="106" s="1" customFormat="1" ht="22.8" customHeight="1">
      <c r="B106" s="45"/>
      <c r="C106" s="220" t="s">
        <v>189</v>
      </c>
      <c r="D106" s="220" t="s">
        <v>156</v>
      </c>
      <c r="E106" s="221" t="s">
        <v>379</v>
      </c>
      <c r="F106" s="222" t="s">
        <v>380</v>
      </c>
      <c r="G106" s="223" t="s">
        <v>193</v>
      </c>
      <c r="H106" s="224">
        <v>132.59999999999999</v>
      </c>
      <c r="I106" s="225"/>
      <c r="J106" s="226">
        <f>ROUND(I106*H106,2)</f>
        <v>0</v>
      </c>
      <c r="K106" s="222" t="s">
        <v>160</v>
      </c>
      <c r="L106" s="71"/>
      <c r="M106" s="227" t="s">
        <v>76</v>
      </c>
      <c r="N106" s="228" t="s">
        <v>48</v>
      </c>
      <c r="O106" s="46"/>
      <c r="P106" s="229">
        <f>O106*H106</f>
        <v>0</v>
      </c>
      <c r="Q106" s="229">
        <v>0</v>
      </c>
      <c r="R106" s="229">
        <f>Q106*H106</f>
        <v>0</v>
      </c>
      <c r="S106" s="229">
        <v>0</v>
      </c>
      <c r="T106" s="230">
        <f>S106*H106</f>
        <v>0</v>
      </c>
      <c r="AR106" s="23" t="s">
        <v>161</v>
      </c>
      <c r="AT106" s="23" t="s">
        <v>156</v>
      </c>
      <c r="AU106" s="23" t="s">
        <v>88</v>
      </c>
      <c r="AY106" s="23" t="s">
        <v>154</v>
      </c>
      <c r="BE106" s="231">
        <f>IF(N106="základní",J106,0)</f>
        <v>0</v>
      </c>
      <c r="BF106" s="231">
        <f>IF(N106="snížená",J106,0)</f>
        <v>0</v>
      </c>
      <c r="BG106" s="231">
        <f>IF(N106="zákl. přenesená",J106,0)</f>
        <v>0</v>
      </c>
      <c r="BH106" s="231">
        <f>IF(N106="sníž. přenesená",J106,0)</f>
        <v>0</v>
      </c>
      <c r="BI106" s="231">
        <f>IF(N106="nulová",J106,0)</f>
        <v>0</v>
      </c>
      <c r="BJ106" s="23" t="s">
        <v>86</v>
      </c>
      <c r="BK106" s="231">
        <f>ROUND(I106*H106,2)</f>
        <v>0</v>
      </c>
      <c r="BL106" s="23" t="s">
        <v>161</v>
      </c>
      <c r="BM106" s="23" t="s">
        <v>381</v>
      </c>
    </row>
    <row r="107" s="1" customFormat="1">
      <c r="B107" s="45"/>
      <c r="C107" s="73"/>
      <c r="D107" s="232" t="s">
        <v>163</v>
      </c>
      <c r="E107" s="73"/>
      <c r="F107" s="233" t="s">
        <v>376</v>
      </c>
      <c r="G107" s="73"/>
      <c r="H107" s="73"/>
      <c r="I107" s="190"/>
      <c r="J107" s="73"/>
      <c r="K107" s="73"/>
      <c r="L107" s="71"/>
      <c r="M107" s="234"/>
      <c r="N107" s="46"/>
      <c r="O107" s="46"/>
      <c r="P107" s="46"/>
      <c r="Q107" s="46"/>
      <c r="R107" s="46"/>
      <c r="S107" s="46"/>
      <c r="T107" s="94"/>
      <c r="AT107" s="23" t="s">
        <v>163</v>
      </c>
      <c r="AU107" s="23" t="s">
        <v>88</v>
      </c>
    </row>
    <row r="108" s="1" customFormat="1">
      <c r="B108" s="45"/>
      <c r="C108" s="73"/>
      <c r="D108" s="232" t="s">
        <v>275</v>
      </c>
      <c r="E108" s="73"/>
      <c r="F108" s="233" t="s">
        <v>382</v>
      </c>
      <c r="G108" s="73"/>
      <c r="H108" s="73"/>
      <c r="I108" s="190"/>
      <c r="J108" s="73"/>
      <c r="K108" s="73"/>
      <c r="L108" s="71"/>
      <c r="M108" s="234"/>
      <c r="N108" s="46"/>
      <c r="O108" s="46"/>
      <c r="P108" s="46"/>
      <c r="Q108" s="46"/>
      <c r="R108" s="46"/>
      <c r="S108" s="46"/>
      <c r="T108" s="94"/>
      <c r="AT108" s="23" t="s">
        <v>275</v>
      </c>
      <c r="AU108" s="23" t="s">
        <v>88</v>
      </c>
    </row>
    <row r="109" s="11" customFormat="1">
      <c r="B109" s="235"/>
      <c r="C109" s="236"/>
      <c r="D109" s="232" t="s">
        <v>165</v>
      </c>
      <c r="E109" s="237" t="s">
        <v>76</v>
      </c>
      <c r="F109" s="238" t="s">
        <v>367</v>
      </c>
      <c r="G109" s="236"/>
      <c r="H109" s="237" t="s">
        <v>76</v>
      </c>
      <c r="I109" s="239"/>
      <c r="J109" s="236"/>
      <c r="K109" s="236"/>
      <c r="L109" s="240"/>
      <c r="M109" s="241"/>
      <c r="N109" s="242"/>
      <c r="O109" s="242"/>
      <c r="P109" s="242"/>
      <c r="Q109" s="242"/>
      <c r="R109" s="242"/>
      <c r="S109" s="242"/>
      <c r="T109" s="243"/>
      <c r="AT109" s="244" t="s">
        <v>165</v>
      </c>
      <c r="AU109" s="244" t="s">
        <v>88</v>
      </c>
      <c r="AV109" s="11" t="s">
        <v>86</v>
      </c>
      <c r="AW109" s="11" t="s">
        <v>40</v>
      </c>
      <c r="AX109" s="11" t="s">
        <v>78</v>
      </c>
      <c r="AY109" s="244" t="s">
        <v>154</v>
      </c>
    </row>
    <row r="110" s="11" customFormat="1">
      <c r="B110" s="235"/>
      <c r="C110" s="236"/>
      <c r="D110" s="232" t="s">
        <v>165</v>
      </c>
      <c r="E110" s="237" t="s">
        <v>76</v>
      </c>
      <c r="F110" s="238" t="s">
        <v>383</v>
      </c>
      <c r="G110" s="236"/>
      <c r="H110" s="237" t="s">
        <v>76</v>
      </c>
      <c r="I110" s="239"/>
      <c r="J110" s="236"/>
      <c r="K110" s="236"/>
      <c r="L110" s="240"/>
      <c r="M110" s="241"/>
      <c r="N110" s="242"/>
      <c r="O110" s="242"/>
      <c r="P110" s="242"/>
      <c r="Q110" s="242"/>
      <c r="R110" s="242"/>
      <c r="S110" s="242"/>
      <c r="T110" s="243"/>
      <c r="AT110" s="244" t="s">
        <v>165</v>
      </c>
      <c r="AU110" s="244" t="s">
        <v>88</v>
      </c>
      <c r="AV110" s="11" t="s">
        <v>86</v>
      </c>
      <c r="AW110" s="11" t="s">
        <v>40</v>
      </c>
      <c r="AX110" s="11" t="s">
        <v>78</v>
      </c>
      <c r="AY110" s="244" t="s">
        <v>154</v>
      </c>
    </row>
    <row r="111" s="12" customFormat="1">
      <c r="B111" s="245"/>
      <c r="C111" s="246"/>
      <c r="D111" s="232" t="s">
        <v>165</v>
      </c>
      <c r="E111" s="247" t="s">
        <v>76</v>
      </c>
      <c r="F111" s="248" t="s">
        <v>384</v>
      </c>
      <c r="G111" s="246"/>
      <c r="H111" s="249">
        <v>132.59999999999999</v>
      </c>
      <c r="I111" s="250"/>
      <c r="J111" s="246"/>
      <c r="K111" s="246"/>
      <c r="L111" s="251"/>
      <c r="M111" s="252"/>
      <c r="N111" s="253"/>
      <c r="O111" s="253"/>
      <c r="P111" s="253"/>
      <c r="Q111" s="253"/>
      <c r="R111" s="253"/>
      <c r="S111" s="253"/>
      <c r="T111" s="254"/>
      <c r="AT111" s="255" t="s">
        <v>165</v>
      </c>
      <c r="AU111" s="255" t="s">
        <v>88</v>
      </c>
      <c r="AV111" s="12" t="s">
        <v>88</v>
      </c>
      <c r="AW111" s="12" t="s">
        <v>40</v>
      </c>
      <c r="AX111" s="12" t="s">
        <v>86</v>
      </c>
      <c r="AY111" s="255" t="s">
        <v>154</v>
      </c>
    </row>
    <row r="112" s="10" customFormat="1" ht="29.88" customHeight="1">
      <c r="B112" s="204"/>
      <c r="C112" s="205"/>
      <c r="D112" s="206" t="s">
        <v>77</v>
      </c>
      <c r="E112" s="218" t="s">
        <v>215</v>
      </c>
      <c r="F112" s="218" t="s">
        <v>231</v>
      </c>
      <c r="G112" s="205"/>
      <c r="H112" s="205"/>
      <c r="I112" s="208"/>
      <c r="J112" s="219">
        <f>BK112</f>
        <v>0</v>
      </c>
      <c r="K112" s="205"/>
      <c r="L112" s="210"/>
      <c r="M112" s="211"/>
      <c r="N112" s="212"/>
      <c r="O112" s="212"/>
      <c r="P112" s="213">
        <f>P113</f>
        <v>0</v>
      </c>
      <c r="Q112" s="212"/>
      <c r="R112" s="213">
        <f>R113</f>
        <v>0</v>
      </c>
      <c r="S112" s="212"/>
      <c r="T112" s="214">
        <f>T113</f>
        <v>0</v>
      </c>
      <c r="AR112" s="215" t="s">
        <v>86</v>
      </c>
      <c r="AT112" s="216" t="s">
        <v>77</v>
      </c>
      <c r="AU112" s="216" t="s">
        <v>86</v>
      </c>
      <c r="AY112" s="215" t="s">
        <v>154</v>
      </c>
      <c r="BK112" s="217">
        <f>BK113</f>
        <v>0</v>
      </c>
    </row>
    <row r="113" s="10" customFormat="1" ht="14.88" customHeight="1">
      <c r="B113" s="204"/>
      <c r="C113" s="205"/>
      <c r="D113" s="206" t="s">
        <v>77</v>
      </c>
      <c r="E113" s="218" t="s">
        <v>232</v>
      </c>
      <c r="F113" s="218" t="s">
        <v>233</v>
      </c>
      <c r="G113" s="205"/>
      <c r="H113" s="205"/>
      <c r="I113" s="208"/>
      <c r="J113" s="219">
        <f>BK113</f>
        <v>0</v>
      </c>
      <c r="K113" s="205"/>
      <c r="L113" s="210"/>
      <c r="M113" s="211"/>
      <c r="N113" s="212"/>
      <c r="O113" s="212"/>
      <c r="P113" s="213">
        <f>SUM(P114:P118)</f>
        <v>0</v>
      </c>
      <c r="Q113" s="212"/>
      <c r="R113" s="213">
        <f>SUM(R114:R118)</f>
        <v>0</v>
      </c>
      <c r="S113" s="212"/>
      <c r="T113" s="214">
        <f>SUM(T114:T118)</f>
        <v>0</v>
      </c>
      <c r="AR113" s="215" t="s">
        <v>86</v>
      </c>
      <c r="AT113" s="216" t="s">
        <v>77</v>
      </c>
      <c r="AU113" s="216" t="s">
        <v>88</v>
      </c>
      <c r="AY113" s="215" t="s">
        <v>154</v>
      </c>
      <c r="BK113" s="217">
        <f>SUM(BK114:BK118)</f>
        <v>0</v>
      </c>
    </row>
    <row r="114" s="1" customFormat="1" ht="22.8" customHeight="1">
      <c r="B114" s="45"/>
      <c r="C114" s="220" t="s">
        <v>197</v>
      </c>
      <c r="D114" s="220" t="s">
        <v>156</v>
      </c>
      <c r="E114" s="221" t="s">
        <v>385</v>
      </c>
      <c r="F114" s="222" t="s">
        <v>386</v>
      </c>
      <c r="G114" s="223" t="s">
        <v>170</v>
      </c>
      <c r="H114" s="224">
        <v>17.16</v>
      </c>
      <c r="I114" s="225"/>
      <c r="J114" s="226">
        <f>ROUND(I114*H114,2)</f>
        <v>0</v>
      </c>
      <c r="K114" s="222" t="s">
        <v>76</v>
      </c>
      <c r="L114" s="71"/>
      <c r="M114" s="227" t="s">
        <v>76</v>
      </c>
      <c r="N114" s="228" t="s">
        <v>48</v>
      </c>
      <c r="O114" s="46"/>
      <c r="P114" s="229">
        <f>O114*H114</f>
        <v>0</v>
      </c>
      <c r="Q114" s="229">
        <v>0</v>
      </c>
      <c r="R114" s="229">
        <f>Q114*H114</f>
        <v>0</v>
      </c>
      <c r="S114" s="229">
        <v>0</v>
      </c>
      <c r="T114" s="230">
        <f>S114*H114</f>
        <v>0</v>
      </c>
      <c r="AR114" s="23" t="s">
        <v>161</v>
      </c>
      <c r="AT114" s="23" t="s">
        <v>156</v>
      </c>
      <c r="AU114" s="23" t="s">
        <v>176</v>
      </c>
      <c r="AY114" s="23" t="s">
        <v>154</v>
      </c>
      <c r="BE114" s="231">
        <f>IF(N114="základní",J114,0)</f>
        <v>0</v>
      </c>
      <c r="BF114" s="231">
        <f>IF(N114="snížená",J114,0)</f>
        <v>0</v>
      </c>
      <c r="BG114" s="231">
        <f>IF(N114="zákl. přenesená",J114,0)</f>
        <v>0</v>
      </c>
      <c r="BH114" s="231">
        <f>IF(N114="sníž. přenesená",J114,0)</f>
        <v>0</v>
      </c>
      <c r="BI114" s="231">
        <f>IF(N114="nulová",J114,0)</f>
        <v>0</v>
      </c>
      <c r="BJ114" s="23" t="s">
        <v>86</v>
      </c>
      <c r="BK114" s="231">
        <f>ROUND(I114*H114,2)</f>
        <v>0</v>
      </c>
      <c r="BL114" s="23" t="s">
        <v>161</v>
      </c>
      <c r="BM114" s="23" t="s">
        <v>387</v>
      </c>
    </row>
    <row r="115" s="11" customFormat="1">
      <c r="B115" s="235"/>
      <c r="C115" s="236"/>
      <c r="D115" s="232" t="s">
        <v>165</v>
      </c>
      <c r="E115" s="237" t="s">
        <v>76</v>
      </c>
      <c r="F115" s="238" t="s">
        <v>367</v>
      </c>
      <c r="G115" s="236"/>
      <c r="H115" s="237" t="s">
        <v>76</v>
      </c>
      <c r="I115" s="239"/>
      <c r="J115" s="236"/>
      <c r="K115" s="236"/>
      <c r="L115" s="240"/>
      <c r="M115" s="241"/>
      <c r="N115" s="242"/>
      <c r="O115" s="242"/>
      <c r="P115" s="242"/>
      <c r="Q115" s="242"/>
      <c r="R115" s="242"/>
      <c r="S115" s="242"/>
      <c r="T115" s="243"/>
      <c r="AT115" s="244" t="s">
        <v>165</v>
      </c>
      <c r="AU115" s="244" t="s">
        <v>176</v>
      </c>
      <c r="AV115" s="11" t="s">
        <v>86</v>
      </c>
      <c r="AW115" s="11" t="s">
        <v>40</v>
      </c>
      <c r="AX115" s="11" t="s">
        <v>78</v>
      </c>
      <c r="AY115" s="244" t="s">
        <v>154</v>
      </c>
    </row>
    <row r="116" s="12" customFormat="1">
      <c r="B116" s="245"/>
      <c r="C116" s="246"/>
      <c r="D116" s="232" t="s">
        <v>165</v>
      </c>
      <c r="E116" s="247" t="s">
        <v>76</v>
      </c>
      <c r="F116" s="248" t="s">
        <v>388</v>
      </c>
      <c r="G116" s="246"/>
      <c r="H116" s="249">
        <v>17.16</v>
      </c>
      <c r="I116" s="250"/>
      <c r="J116" s="246"/>
      <c r="K116" s="246"/>
      <c r="L116" s="251"/>
      <c r="M116" s="252"/>
      <c r="N116" s="253"/>
      <c r="O116" s="253"/>
      <c r="P116" s="253"/>
      <c r="Q116" s="253"/>
      <c r="R116" s="253"/>
      <c r="S116" s="253"/>
      <c r="T116" s="254"/>
      <c r="AT116" s="255" t="s">
        <v>165</v>
      </c>
      <c r="AU116" s="255" t="s">
        <v>176</v>
      </c>
      <c r="AV116" s="12" t="s">
        <v>88</v>
      </c>
      <c r="AW116" s="12" t="s">
        <v>40</v>
      </c>
      <c r="AX116" s="12" t="s">
        <v>86</v>
      </c>
      <c r="AY116" s="255" t="s">
        <v>154</v>
      </c>
    </row>
    <row r="117" s="1" customFormat="1" ht="22.8" customHeight="1">
      <c r="B117" s="45"/>
      <c r="C117" s="220" t="s">
        <v>203</v>
      </c>
      <c r="D117" s="220" t="s">
        <v>156</v>
      </c>
      <c r="E117" s="221" t="s">
        <v>235</v>
      </c>
      <c r="F117" s="222" t="s">
        <v>236</v>
      </c>
      <c r="G117" s="223" t="s">
        <v>237</v>
      </c>
      <c r="H117" s="224">
        <v>135.14099999999999</v>
      </c>
      <c r="I117" s="225"/>
      <c r="J117" s="226">
        <f>ROUND(I117*H117,2)</f>
        <v>0</v>
      </c>
      <c r="K117" s="222" t="s">
        <v>160</v>
      </c>
      <c r="L117" s="71"/>
      <c r="M117" s="227" t="s">
        <v>76</v>
      </c>
      <c r="N117" s="228" t="s">
        <v>48</v>
      </c>
      <c r="O117" s="46"/>
      <c r="P117" s="229">
        <f>O117*H117</f>
        <v>0</v>
      </c>
      <c r="Q117" s="229">
        <v>0</v>
      </c>
      <c r="R117" s="229">
        <f>Q117*H117</f>
        <v>0</v>
      </c>
      <c r="S117" s="229">
        <v>0</v>
      </c>
      <c r="T117" s="230">
        <f>S117*H117</f>
        <v>0</v>
      </c>
      <c r="AR117" s="23" t="s">
        <v>161</v>
      </c>
      <c r="AT117" s="23" t="s">
        <v>156</v>
      </c>
      <c r="AU117" s="23" t="s">
        <v>176</v>
      </c>
      <c r="AY117" s="23" t="s">
        <v>154</v>
      </c>
      <c r="BE117" s="231">
        <f>IF(N117="základní",J117,0)</f>
        <v>0</v>
      </c>
      <c r="BF117" s="231">
        <f>IF(N117="snížená",J117,0)</f>
        <v>0</v>
      </c>
      <c r="BG117" s="231">
        <f>IF(N117="zákl. přenesená",J117,0)</f>
        <v>0</v>
      </c>
      <c r="BH117" s="231">
        <f>IF(N117="sníž. přenesená",J117,0)</f>
        <v>0</v>
      </c>
      <c r="BI117" s="231">
        <f>IF(N117="nulová",J117,0)</f>
        <v>0</v>
      </c>
      <c r="BJ117" s="23" t="s">
        <v>86</v>
      </c>
      <c r="BK117" s="231">
        <f>ROUND(I117*H117,2)</f>
        <v>0</v>
      </c>
      <c r="BL117" s="23" t="s">
        <v>161</v>
      </c>
      <c r="BM117" s="23" t="s">
        <v>389</v>
      </c>
    </row>
    <row r="118" s="1" customFormat="1">
      <c r="B118" s="45"/>
      <c r="C118" s="73"/>
      <c r="D118" s="232" t="s">
        <v>163</v>
      </c>
      <c r="E118" s="73"/>
      <c r="F118" s="233" t="s">
        <v>239</v>
      </c>
      <c r="G118" s="73"/>
      <c r="H118" s="73"/>
      <c r="I118" s="190"/>
      <c r="J118" s="73"/>
      <c r="K118" s="73"/>
      <c r="L118" s="71"/>
      <c r="M118" s="270"/>
      <c r="N118" s="271"/>
      <c r="O118" s="271"/>
      <c r="P118" s="271"/>
      <c r="Q118" s="271"/>
      <c r="R118" s="271"/>
      <c r="S118" s="271"/>
      <c r="T118" s="272"/>
      <c r="AT118" s="23" t="s">
        <v>163</v>
      </c>
      <c r="AU118" s="23" t="s">
        <v>176</v>
      </c>
    </row>
    <row r="119" s="1" customFormat="1" ht="6.96" customHeight="1">
      <c r="B119" s="66"/>
      <c r="C119" s="67"/>
      <c r="D119" s="67"/>
      <c r="E119" s="67"/>
      <c r="F119" s="67"/>
      <c r="G119" s="67"/>
      <c r="H119" s="67"/>
      <c r="I119" s="165"/>
      <c r="J119" s="67"/>
      <c r="K119" s="67"/>
      <c r="L119" s="71"/>
    </row>
  </sheetData>
  <sheetProtection sheet="1" autoFilter="0" formatColumns="0" formatRows="0" objects="1" scenarios="1" spinCount="100000" saltValue="yQzy8dUyYum2bPRMEya6IvB/EJZ0dz0QTKS/cnE6GbNsPcU/90fNv+Kl3vJRLfdRbx+zD4uN5jnSYonoe/P+tA==" hashValue="jE0lFlXoRXuajyuOP+wdiOGpZBOS81BAAZyaAAbYOZIRppAeMQ9zfm6jOvQ5F/Pgt7M7ebpOY0Gefe9jSwqahQ==" algorithmName="SHA-512" password="CC35"/>
  <autoFilter ref="C81:K118"/>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97</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390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ROUND(J82,2)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ROUND(SUM(BE82:BE127), 2)</f>
        <v>0</v>
      </c>
      <c r="G30" s="46"/>
      <c r="H30" s="46"/>
      <c r="I30" s="157">
        <v>0.20999999999999999</v>
      </c>
      <c r="J30" s="156">
        <f>ROUND(ROUND((SUM(BE82:BE127)), 2)*I30, 2)</f>
        <v>0</v>
      </c>
      <c r="K30" s="50"/>
    </row>
    <row r="31" s="1" customFormat="1" ht="14.4" customHeight="1">
      <c r="B31" s="45"/>
      <c r="C31" s="46"/>
      <c r="D31" s="46"/>
      <c r="E31" s="54" t="s">
        <v>49</v>
      </c>
      <c r="F31" s="156">
        <f>ROUND(SUM(BF82:BF127), 2)</f>
        <v>0</v>
      </c>
      <c r="G31" s="46"/>
      <c r="H31" s="46"/>
      <c r="I31" s="157">
        <v>0.14999999999999999</v>
      </c>
      <c r="J31" s="156">
        <f>ROUND(ROUND((SUM(BF82:BF127)), 2)*I31, 2)</f>
        <v>0</v>
      </c>
      <c r="K31" s="50"/>
    </row>
    <row r="32" hidden="1" s="1" customFormat="1" ht="14.4" customHeight="1">
      <c r="B32" s="45"/>
      <c r="C32" s="46"/>
      <c r="D32" s="46"/>
      <c r="E32" s="54" t="s">
        <v>50</v>
      </c>
      <c r="F32" s="156">
        <f>ROUND(SUM(BG82:BG127), 2)</f>
        <v>0</v>
      </c>
      <c r="G32" s="46"/>
      <c r="H32" s="46"/>
      <c r="I32" s="157">
        <v>0.20999999999999999</v>
      </c>
      <c r="J32" s="156">
        <v>0</v>
      </c>
      <c r="K32" s="50"/>
    </row>
    <row r="33" hidden="1" s="1" customFormat="1" ht="14.4" customHeight="1">
      <c r="B33" s="45"/>
      <c r="C33" s="46"/>
      <c r="D33" s="46"/>
      <c r="E33" s="54" t="s">
        <v>51</v>
      </c>
      <c r="F33" s="156">
        <f>ROUND(SUM(BH82:BH127), 2)</f>
        <v>0</v>
      </c>
      <c r="G33" s="46"/>
      <c r="H33" s="46"/>
      <c r="I33" s="157">
        <v>0.14999999999999999</v>
      </c>
      <c r="J33" s="156">
        <v>0</v>
      </c>
      <c r="K33" s="50"/>
    </row>
    <row r="34" hidden="1" s="1" customFormat="1" ht="14.4" customHeight="1">
      <c r="B34" s="45"/>
      <c r="C34" s="46"/>
      <c r="D34" s="46"/>
      <c r="E34" s="54" t="s">
        <v>52</v>
      </c>
      <c r="F34" s="156">
        <f>ROUND(SUM(BI82:BI127),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03.2 - SO 03.2 - Rekonstrukce nábřežní zdi - kamenná rovnanina</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J82</f>
        <v>0</v>
      </c>
      <c r="K56" s="50"/>
      <c r="AU56" s="23" t="s">
        <v>131</v>
      </c>
    </row>
    <row r="57" s="7" customFormat="1" ht="24.96" customHeight="1">
      <c r="B57" s="176"/>
      <c r="C57" s="177"/>
      <c r="D57" s="178" t="s">
        <v>132</v>
      </c>
      <c r="E57" s="179"/>
      <c r="F57" s="179"/>
      <c r="G57" s="179"/>
      <c r="H57" s="179"/>
      <c r="I57" s="180"/>
      <c r="J57" s="181">
        <f>J83</f>
        <v>0</v>
      </c>
      <c r="K57" s="182"/>
    </row>
    <row r="58" s="8" customFormat="1" ht="19.92" customHeight="1">
      <c r="B58" s="183"/>
      <c r="C58" s="184"/>
      <c r="D58" s="185" t="s">
        <v>133</v>
      </c>
      <c r="E58" s="186"/>
      <c r="F58" s="186"/>
      <c r="G58" s="186"/>
      <c r="H58" s="186"/>
      <c r="I58" s="187"/>
      <c r="J58" s="188">
        <f>J84</f>
        <v>0</v>
      </c>
      <c r="K58" s="189"/>
    </row>
    <row r="59" s="8" customFormat="1" ht="19.92" customHeight="1">
      <c r="B59" s="183"/>
      <c r="C59" s="184"/>
      <c r="D59" s="185" t="s">
        <v>246</v>
      </c>
      <c r="E59" s="186"/>
      <c r="F59" s="186"/>
      <c r="G59" s="186"/>
      <c r="H59" s="186"/>
      <c r="I59" s="187"/>
      <c r="J59" s="188">
        <f>J95</f>
        <v>0</v>
      </c>
      <c r="K59" s="189"/>
    </row>
    <row r="60" s="8" customFormat="1" ht="19.92" customHeight="1">
      <c r="B60" s="183"/>
      <c r="C60" s="184"/>
      <c r="D60" s="185" t="s">
        <v>248</v>
      </c>
      <c r="E60" s="186"/>
      <c r="F60" s="186"/>
      <c r="G60" s="186"/>
      <c r="H60" s="186"/>
      <c r="I60" s="187"/>
      <c r="J60" s="188">
        <f>J100</f>
        <v>0</v>
      </c>
      <c r="K60" s="189"/>
    </row>
    <row r="61" s="8" customFormat="1" ht="19.92" customHeight="1">
      <c r="B61" s="183"/>
      <c r="C61" s="184"/>
      <c r="D61" s="185" t="s">
        <v>136</v>
      </c>
      <c r="E61" s="186"/>
      <c r="F61" s="186"/>
      <c r="G61" s="186"/>
      <c r="H61" s="186"/>
      <c r="I61" s="187"/>
      <c r="J61" s="188">
        <f>J121</f>
        <v>0</v>
      </c>
      <c r="K61" s="189"/>
    </row>
    <row r="62" s="8" customFormat="1" ht="14.88" customHeight="1">
      <c r="B62" s="183"/>
      <c r="C62" s="184"/>
      <c r="D62" s="185" t="s">
        <v>137</v>
      </c>
      <c r="E62" s="186"/>
      <c r="F62" s="186"/>
      <c r="G62" s="186"/>
      <c r="H62" s="186"/>
      <c r="I62" s="187"/>
      <c r="J62" s="188">
        <f>J122</f>
        <v>0</v>
      </c>
      <c r="K62" s="189"/>
    </row>
    <row r="63" s="1" customFormat="1" ht="21.84" customHeight="1">
      <c r="B63" s="45"/>
      <c r="C63" s="46"/>
      <c r="D63" s="46"/>
      <c r="E63" s="46"/>
      <c r="F63" s="46"/>
      <c r="G63" s="46"/>
      <c r="H63" s="46"/>
      <c r="I63" s="143"/>
      <c r="J63" s="46"/>
      <c r="K63" s="50"/>
    </row>
    <row r="64" s="1" customFormat="1" ht="6.96" customHeight="1">
      <c r="B64" s="66"/>
      <c r="C64" s="67"/>
      <c r="D64" s="67"/>
      <c r="E64" s="67"/>
      <c r="F64" s="67"/>
      <c r="G64" s="67"/>
      <c r="H64" s="67"/>
      <c r="I64" s="165"/>
      <c r="J64" s="67"/>
      <c r="K64" s="68"/>
    </row>
    <row r="68" s="1" customFormat="1" ht="6.96" customHeight="1">
      <c r="B68" s="69"/>
      <c r="C68" s="70"/>
      <c r="D68" s="70"/>
      <c r="E68" s="70"/>
      <c r="F68" s="70"/>
      <c r="G68" s="70"/>
      <c r="H68" s="70"/>
      <c r="I68" s="168"/>
      <c r="J68" s="70"/>
      <c r="K68" s="70"/>
      <c r="L68" s="71"/>
    </row>
    <row r="69" s="1" customFormat="1" ht="36.96" customHeight="1">
      <c r="B69" s="45"/>
      <c r="C69" s="72" t="s">
        <v>138</v>
      </c>
      <c r="D69" s="73"/>
      <c r="E69" s="73"/>
      <c r="F69" s="73"/>
      <c r="G69" s="73"/>
      <c r="H69" s="73"/>
      <c r="I69" s="190"/>
      <c r="J69" s="73"/>
      <c r="K69" s="73"/>
      <c r="L69" s="71"/>
    </row>
    <row r="70" s="1" customFormat="1" ht="6.96" customHeight="1">
      <c r="B70" s="45"/>
      <c r="C70" s="73"/>
      <c r="D70" s="73"/>
      <c r="E70" s="73"/>
      <c r="F70" s="73"/>
      <c r="G70" s="73"/>
      <c r="H70" s="73"/>
      <c r="I70" s="190"/>
      <c r="J70" s="73"/>
      <c r="K70" s="73"/>
      <c r="L70" s="71"/>
    </row>
    <row r="71" s="1" customFormat="1" ht="14.4" customHeight="1">
      <c r="B71" s="45"/>
      <c r="C71" s="75" t="s">
        <v>18</v>
      </c>
      <c r="D71" s="73"/>
      <c r="E71" s="73"/>
      <c r="F71" s="73"/>
      <c r="G71" s="73"/>
      <c r="H71" s="73"/>
      <c r="I71" s="190"/>
      <c r="J71" s="73"/>
      <c r="K71" s="73"/>
      <c r="L71" s="71"/>
    </row>
    <row r="72" s="1" customFormat="1" ht="14.4" customHeight="1">
      <c r="B72" s="45"/>
      <c r="C72" s="73"/>
      <c r="D72" s="73"/>
      <c r="E72" s="191" t="str">
        <f>E7</f>
        <v>Rybník Haltýř - Odstranění sedimentu</v>
      </c>
      <c r="F72" s="75"/>
      <c r="G72" s="75"/>
      <c r="H72" s="75"/>
      <c r="I72" s="190"/>
      <c r="J72" s="73"/>
      <c r="K72" s="73"/>
      <c r="L72" s="71"/>
    </row>
    <row r="73" s="1" customFormat="1" ht="14.4" customHeight="1">
      <c r="B73" s="45"/>
      <c r="C73" s="75" t="s">
        <v>125</v>
      </c>
      <c r="D73" s="73"/>
      <c r="E73" s="73"/>
      <c r="F73" s="73"/>
      <c r="G73" s="73"/>
      <c r="H73" s="73"/>
      <c r="I73" s="190"/>
      <c r="J73" s="73"/>
      <c r="K73" s="73"/>
      <c r="L73" s="71"/>
    </row>
    <row r="74" s="1" customFormat="1" ht="16.2" customHeight="1">
      <c r="B74" s="45"/>
      <c r="C74" s="73"/>
      <c r="D74" s="73"/>
      <c r="E74" s="81" t="str">
        <f>E9</f>
        <v>SO 03.2 - SO 03.2 - Rekonstrukce nábřežní zdi - kamenná rovnanina</v>
      </c>
      <c r="F74" s="73"/>
      <c r="G74" s="73"/>
      <c r="H74" s="73"/>
      <c r="I74" s="190"/>
      <c r="J74" s="73"/>
      <c r="K74" s="73"/>
      <c r="L74" s="71"/>
    </row>
    <row r="75" s="1" customFormat="1" ht="6.96" customHeight="1">
      <c r="B75" s="45"/>
      <c r="C75" s="73"/>
      <c r="D75" s="73"/>
      <c r="E75" s="73"/>
      <c r="F75" s="73"/>
      <c r="G75" s="73"/>
      <c r="H75" s="73"/>
      <c r="I75" s="190"/>
      <c r="J75" s="73"/>
      <c r="K75" s="73"/>
      <c r="L75" s="71"/>
    </row>
    <row r="76" s="1" customFormat="1" ht="18" customHeight="1">
      <c r="B76" s="45"/>
      <c r="C76" s="75" t="s">
        <v>24</v>
      </c>
      <c r="D76" s="73"/>
      <c r="E76" s="73"/>
      <c r="F76" s="192" t="str">
        <f>F12</f>
        <v>Sendražice u Kolína</v>
      </c>
      <c r="G76" s="73"/>
      <c r="H76" s="73"/>
      <c r="I76" s="193" t="s">
        <v>26</v>
      </c>
      <c r="J76" s="84" t="str">
        <f>IF(J12="","",J12)</f>
        <v>23. 1. 2018</v>
      </c>
      <c r="K76" s="73"/>
      <c r="L76" s="71"/>
    </row>
    <row r="77" s="1" customFormat="1" ht="6.96" customHeight="1">
      <c r="B77" s="45"/>
      <c r="C77" s="73"/>
      <c r="D77" s="73"/>
      <c r="E77" s="73"/>
      <c r="F77" s="73"/>
      <c r="G77" s="73"/>
      <c r="H77" s="73"/>
      <c r="I77" s="190"/>
      <c r="J77" s="73"/>
      <c r="K77" s="73"/>
      <c r="L77" s="71"/>
    </row>
    <row r="78" s="1" customFormat="1">
      <c r="B78" s="45"/>
      <c r="C78" s="75" t="s">
        <v>28</v>
      </c>
      <c r="D78" s="73"/>
      <c r="E78" s="73"/>
      <c r="F78" s="192" t="str">
        <f>E15</f>
        <v>Město Kolín</v>
      </c>
      <c r="G78" s="73"/>
      <c r="H78" s="73"/>
      <c r="I78" s="193" t="s">
        <v>36</v>
      </c>
      <c r="J78" s="192" t="str">
        <f>E21</f>
        <v>Vodohospodářský rozvoj a výtavba, a.s.</v>
      </c>
      <c r="K78" s="73"/>
      <c r="L78" s="71"/>
    </row>
    <row r="79" s="1" customFormat="1" ht="14.4" customHeight="1">
      <c r="B79" s="45"/>
      <c r="C79" s="75" t="s">
        <v>34</v>
      </c>
      <c r="D79" s="73"/>
      <c r="E79" s="73"/>
      <c r="F79" s="192" t="str">
        <f>IF(E18="","",E18)</f>
        <v/>
      </c>
      <c r="G79" s="73"/>
      <c r="H79" s="73"/>
      <c r="I79" s="190"/>
      <c r="J79" s="73"/>
      <c r="K79" s="73"/>
      <c r="L79" s="71"/>
    </row>
    <row r="80" s="1" customFormat="1" ht="10.32" customHeight="1">
      <c r="B80" s="45"/>
      <c r="C80" s="73"/>
      <c r="D80" s="73"/>
      <c r="E80" s="73"/>
      <c r="F80" s="73"/>
      <c r="G80" s="73"/>
      <c r="H80" s="73"/>
      <c r="I80" s="190"/>
      <c r="J80" s="73"/>
      <c r="K80" s="73"/>
      <c r="L80" s="71"/>
    </row>
    <row r="81" s="9" customFormat="1" ht="29.28" customHeight="1">
      <c r="B81" s="194"/>
      <c r="C81" s="195" t="s">
        <v>139</v>
      </c>
      <c r="D81" s="196" t="s">
        <v>62</v>
      </c>
      <c r="E81" s="196" t="s">
        <v>58</v>
      </c>
      <c r="F81" s="196" t="s">
        <v>140</v>
      </c>
      <c r="G81" s="196" t="s">
        <v>141</v>
      </c>
      <c r="H81" s="196" t="s">
        <v>142</v>
      </c>
      <c r="I81" s="197" t="s">
        <v>143</v>
      </c>
      <c r="J81" s="196" t="s">
        <v>129</v>
      </c>
      <c r="K81" s="198" t="s">
        <v>144</v>
      </c>
      <c r="L81" s="199"/>
      <c r="M81" s="101" t="s">
        <v>145</v>
      </c>
      <c r="N81" s="102" t="s">
        <v>47</v>
      </c>
      <c r="O81" s="102" t="s">
        <v>146</v>
      </c>
      <c r="P81" s="102" t="s">
        <v>147</v>
      </c>
      <c r="Q81" s="102" t="s">
        <v>148</v>
      </c>
      <c r="R81" s="102" t="s">
        <v>149</v>
      </c>
      <c r="S81" s="102" t="s">
        <v>150</v>
      </c>
      <c r="T81" s="103" t="s">
        <v>151</v>
      </c>
    </row>
    <row r="82" s="1" customFormat="1" ht="29.28" customHeight="1">
      <c r="B82" s="45"/>
      <c r="C82" s="107" t="s">
        <v>130</v>
      </c>
      <c r="D82" s="73"/>
      <c r="E82" s="73"/>
      <c r="F82" s="73"/>
      <c r="G82" s="73"/>
      <c r="H82" s="73"/>
      <c r="I82" s="190"/>
      <c r="J82" s="200">
        <f>BK82</f>
        <v>0</v>
      </c>
      <c r="K82" s="73"/>
      <c r="L82" s="71"/>
      <c r="M82" s="104"/>
      <c r="N82" s="105"/>
      <c r="O82" s="105"/>
      <c r="P82" s="201">
        <f>P83</f>
        <v>0</v>
      </c>
      <c r="Q82" s="105"/>
      <c r="R82" s="201">
        <f>R83</f>
        <v>201.81514549999997</v>
      </c>
      <c r="S82" s="105"/>
      <c r="T82" s="202">
        <f>T83</f>
        <v>0</v>
      </c>
      <c r="AT82" s="23" t="s">
        <v>77</v>
      </c>
      <c r="AU82" s="23" t="s">
        <v>131</v>
      </c>
      <c r="BK82" s="203">
        <f>BK83</f>
        <v>0</v>
      </c>
    </row>
    <row r="83" s="10" customFormat="1" ht="37.44" customHeight="1">
      <c r="B83" s="204"/>
      <c r="C83" s="205"/>
      <c r="D83" s="206" t="s">
        <v>77</v>
      </c>
      <c r="E83" s="207" t="s">
        <v>152</v>
      </c>
      <c r="F83" s="207" t="s">
        <v>153</v>
      </c>
      <c r="G83" s="205"/>
      <c r="H83" s="205"/>
      <c r="I83" s="208"/>
      <c r="J83" s="209">
        <f>BK83</f>
        <v>0</v>
      </c>
      <c r="K83" s="205"/>
      <c r="L83" s="210"/>
      <c r="M83" s="211"/>
      <c r="N83" s="212"/>
      <c r="O83" s="212"/>
      <c r="P83" s="213">
        <f>P84+P95+P100+P121</f>
        <v>0</v>
      </c>
      <c r="Q83" s="212"/>
      <c r="R83" s="213">
        <f>R84+R95+R100+R121</f>
        <v>201.81514549999997</v>
      </c>
      <c r="S83" s="212"/>
      <c r="T83" s="214">
        <f>T84+T95+T100+T121</f>
        <v>0</v>
      </c>
      <c r="AR83" s="215" t="s">
        <v>86</v>
      </c>
      <c r="AT83" s="216" t="s">
        <v>77</v>
      </c>
      <c r="AU83" s="216" t="s">
        <v>78</v>
      </c>
      <c r="AY83" s="215" t="s">
        <v>154</v>
      </c>
      <c r="BK83" s="217">
        <f>BK84+BK95+BK100+BK121</f>
        <v>0</v>
      </c>
    </row>
    <row r="84" s="10" customFormat="1" ht="19.92" customHeight="1">
      <c r="B84" s="204"/>
      <c r="C84" s="205"/>
      <c r="D84" s="206" t="s">
        <v>77</v>
      </c>
      <c r="E84" s="218" t="s">
        <v>86</v>
      </c>
      <c r="F84" s="218" t="s">
        <v>155</v>
      </c>
      <c r="G84" s="205"/>
      <c r="H84" s="205"/>
      <c r="I84" s="208"/>
      <c r="J84" s="219">
        <f>BK84</f>
        <v>0</v>
      </c>
      <c r="K84" s="205"/>
      <c r="L84" s="210"/>
      <c r="M84" s="211"/>
      <c r="N84" s="212"/>
      <c r="O84" s="212"/>
      <c r="P84" s="213">
        <f>SUM(P85:P94)</f>
        <v>0</v>
      </c>
      <c r="Q84" s="212"/>
      <c r="R84" s="213">
        <f>SUM(R85:R94)</f>
        <v>0</v>
      </c>
      <c r="S84" s="212"/>
      <c r="T84" s="214">
        <f>SUM(T85:T94)</f>
        <v>0</v>
      </c>
      <c r="AR84" s="215" t="s">
        <v>86</v>
      </c>
      <c r="AT84" s="216" t="s">
        <v>77</v>
      </c>
      <c r="AU84" s="216" t="s">
        <v>86</v>
      </c>
      <c r="AY84" s="215" t="s">
        <v>154</v>
      </c>
      <c r="BK84" s="217">
        <f>SUM(BK85:BK94)</f>
        <v>0</v>
      </c>
    </row>
    <row r="85" s="1" customFormat="1" ht="45.6" customHeight="1">
      <c r="B85" s="45"/>
      <c r="C85" s="220" t="s">
        <v>86</v>
      </c>
      <c r="D85" s="220" t="s">
        <v>156</v>
      </c>
      <c r="E85" s="221" t="s">
        <v>357</v>
      </c>
      <c r="F85" s="222" t="s">
        <v>358</v>
      </c>
      <c r="G85" s="223" t="s">
        <v>170</v>
      </c>
      <c r="H85" s="224">
        <v>38.5</v>
      </c>
      <c r="I85" s="225"/>
      <c r="J85" s="226">
        <f>ROUND(I85*H85,2)</f>
        <v>0</v>
      </c>
      <c r="K85" s="222" t="s">
        <v>160</v>
      </c>
      <c r="L85" s="71"/>
      <c r="M85" s="227" t="s">
        <v>76</v>
      </c>
      <c r="N85" s="228" t="s">
        <v>48</v>
      </c>
      <c r="O85" s="46"/>
      <c r="P85" s="229">
        <f>O85*H85</f>
        <v>0</v>
      </c>
      <c r="Q85" s="229">
        <v>0</v>
      </c>
      <c r="R85" s="229">
        <f>Q85*H85</f>
        <v>0</v>
      </c>
      <c r="S85" s="229">
        <v>0</v>
      </c>
      <c r="T85" s="230">
        <f>S85*H85</f>
        <v>0</v>
      </c>
      <c r="AR85" s="23" t="s">
        <v>161</v>
      </c>
      <c r="AT85" s="23" t="s">
        <v>156</v>
      </c>
      <c r="AU85" s="23" t="s">
        <v>88</v>
      </c>
      <c r="AY85" s="23" t="s">
        <v>154</v>
      </c>
      <c r="BE85" s="231">
        <f>IF(N85="základní",J85,0)</f>
        <v>0</v>
      </c>
      <c r="BF85" s="231">
        <f>IF(N85="snížená",J85,0)</f>
        <v>0</v>
      </c>
      <c r="BG85" s="231">
        <f>IF(N85="zákl. přenesená",J85,0)</f>
        <v>0</v>
      </c>
      <c r="BH85" s="231">
        <f>IF(N85="sníž. přenesená",J85,0)</f>
        <v>0</v>
      </c>
      <c r="BI85" s="231">
        <f>IF(N85="nulová",J85,0)</f>
        <v>0</v>
      </c>
      <c r="BJ85" s="23" t="s">
        <v>86</v>
      </c>
      <c r="BK85" s="231">
        <f>ROUND(I85*H85,2)</f>
        <v>0</v>
      </c>
      <c r="BL85" s="23" t="s">
        <v>161</v>
      </c>
      <c r="BM85" s="23" t="s">
        <v>391</v>
      </c>
    </row>
    <row r="86" s="1" customFormat="1">
      <c r="B86" s="45"/>
      <c r="C86" s="73"/>
      <c r="D86" s="232" t="s">
        <v>163</v>
      </c>
      <c r="E86" s="73"/>
      <c r="F86" s="233" t="s">
        <v>253</v>
      </c>
      <c r="G86" s="73"/>
      <c r="H86" s="73"/>
      <c r="I86" s="190"/>
      <c r="J86" s="73"/>
      <c r="K86" s="73"/>
      <c r="L86" s="71"/>
      <c r="M86" s="234"/>
      <c r="N86" s="46"/>
      <c r="O86" s="46"/>
      <c r="P86" s="46"/>
      <c r="Q86" s="46"/>
      <c r="R86" s="46"/>
      <c r="S86" s="46"/>
      <c r="T86" s="94"/>
      <c r="AT86" s="23" t="s">
        <v>163</v>
      </c>
      <c r="AU86" s="23" t="s">
        <v>88</v>
      </c>
    </row>
    <row r="87" s="11" customFormat="1">
      <c r="B87" s="235"/>
      <c r="C87" s="236"/>
      <c r="D87" s="232" t="s">
        <v>165</v>
      </c>
      <c r="E87" s="237" t="s">
        <v>76</v>
      </c>
      <c r="F87" s="238" t="s">
        <v>173</v>
      </c>
      <c r="G87" s="236"/>
      <c r="H87" s="237" t="s">
        <v>76</v>
      </c>
      <c r="I87" s="239"/>
      <c r="J87" s="236"/>
      <c r="K87" s="236"/>
      <c r="L87" s="240"/>
      <c r="M87" s="241"/>
      <c r="N87" s="242"/>
      <c r="O87" s="242"/>
      <c r="P87" s="242"/>
      <c r="Q87" s="242"/>
      <c r="R87" s="242"/>
      <c r="S87" s="242"/>
      <c r="T87" s="243"/>
      <c r="AT87" s="244" t="s">
        <v>165</v>
      </c>
      <c r="AU87" s="244" t="s">
        <v>88</v>
      </c>
      <c r="AV87" s="11" t="s">
        <v>86</v>
      </c>
      <c r="AW87" s="11" t="s">
        <v>40</v>
      </c>
      <c r="AX87" s="11" t="s">
        <v>78</v>
      </c>
      <c r="AY87" s="244" t="s">
        <v>154</v>
      </c>
    </row>
    <row r="88" s="11" customFormat="1">
      <c r="B88" s="235"/>
      <c r="C88" s="236"/>
      <c r="D88" s="232" t="s">
        <v>165</v>
      </c>
      <c r="E88" s="237" t="s">
        <v>76</v>
      </c>
      <c r="F88" s="238" t="s">
        <v>361</v>
      </c>
      <c r="G88" s="236"/>
      <c r="H88" s="237" t="s">
        <v>76</v>
      </c>
      <c r="I88" s="239"/>
      <c r="J88" s="236"/>
      <c r="K88" s="236"/>
      <c r="L88" s="240"/>
      <c r="M88" s="241"/>
      <c r="N88" s="242"/>
      <c r="O88" s="242"/>
      <c r="P88" s="242"/>
      <c r="Q88" s="242"/>
      <c r="R88" s="242"/>
      <c r="S88" s="242"/>
      <c r="T88" s="243"/>
      <c r="AT88" s="244" t="s">
        <v>165</v>
      </c>
      <c r="AU88" s="244" t="s">
        <v>88</v>
      </c>
      <c r="AV88" s="11" t="s">
        <v>86</v>
      </c>
      <c r="AW88" s="11" t="s">
        <v>40</v>
      </c>
      <c r="AX88" s="11" t="s">
        <v>78</v>
      </c>
      <c r="AY88" s="244" t="s">
        <v>154</v>
      </c>
    </row>
    <row r="89" s="12" customFormat="1">
      <c r="B89" s="245"/>
      <c r="C89" s="246"/>
      <c r="D89" s="232" t="s">
        <v>165</v>
      </c>
      <c r="E89" s="247" t="s">
        <v>76</v>
      </c>
      <c r="F89" s="248" t="s">
        <v>392</v>
      </c>
      <c r="G89" s="246"/>
      <c r="H89" s="249">
        <v>38.5</v>
      </c>
      <c r="I89" s="250"/>
      <c r="J89" s="246"/>
      <c r="K89" s="246"/>
      <c r="L89" s="251"/>
      <c r="M89" s="252"/>
      <c r="N89" s="253"/>
      <c r="O89" s="253"/>
      <c r="P89" s="253"/>
      <c r="Q89" s="253"/>
      <c r="R89" s="253"/>
      <c r="S89" s="253"/>
      <c r="T89" s="254"/>
      <c r="AT89" s="255" t="s">
        <v>165</v>
      </c>
      <c r="AU89" s="255" t="s">
        <v>88</v>
      </c>
      <c r="AV89" s="12" t="s">
        <v>88</v>
      </c>
      <c r="AW89" s="12" t="s">
        <v>40</v>
      </c>
      <c r="AX89" s="12" t="s">
        <v>86</v>
      </c>
      <c r="AY89" s="255" t="s">
        <v>154</v>
      </c>
    </row>
    <row r="90" s="1" customFormat="1" ht="34.2" customHeight="1">
      <c r="B90" s="45"/>
      <c r="C90" s="220" t="s">
        <v>88</v>
      </c>
      <c r="D90" s="220" t="s">
        <v>156</v>
      </c>
      <c r="E90" s="221" t="s">
        <v>363</v>
      </c>
      <c r="F90" s="222" t="s">
        <v>364</v>
      </c>
      <c r="G90" s="223" t="s">
        <v>193</v>
      </c>
      <c r="H90" s="224">
        <v>198.94999999999999</v>
      </c>
      <c r="I90" s="225"/>
      <c r="J90" s="226">
        <f>ROUND(I90*H90,2)</f>
        <v>0</v>
      </c>
      <c r="K90" s="222" t="s">
        <v>160</v>
      </c>
      <c r="L90" s="71"/>
      <c r="M90" s="227" t="s">
        <v>76</v>
      </c>
      <c r="N90" s="228" t="s">
        <v>48</v>
      </c>
      <c r="O90" s="46"/>
      <c r="P90" s="229">
        <f>O90*H90</f>
        <v>0</v>
      </c>
      <c r="Q90" s="229">
        <v>0</v>
      </c>
      <c r="R90" s="229">
        <f>Q90*H90</f>
        <v>0</v>
      </c>
      <c r="S90" s="229">
        <v>0</v>
      </c>
      <c r="T90" s="230">
        <f>S90*H90</f>
        <v>0</v>
      </c>
      <c r="AR90" s="23" t="s">
        <v>161</v>
      </c>
      <c r="AT90" s="23" t="s">
        <v>156</v>
      </c>
      <c r="AU90" s="23" t="s">
        <v>88</v>
      </c>
      <c r="AY90" s="23" t="s">
        <v>154</v>
      </c>
      <c r="BE90" s="231">
        <f>IF(N90="základní",J90,0)</f>
        <v>0</v>
      </c>
      <c r="BF90" s="231">
        <f>IF(N90="snížená",J90,0)</f>
        <v>0</v>
      </c>
      <c r="BG90" s="231">
        <f>IF(N90="zákl. přenesená",J90,0)</f>
        <v>0</v>
      </c>
      <c r="BH90" s="231">
        <f>IF(N90="sníž. přenesená",J90,0)</f>
        <v>0</v>
      </c>
      <c r="BI90" s="231">
        <f>IF(N90="nulová",J90,0)</f>
        <v>0</v>
      </c>
      <c r="BJ90" s="23" t="s">
        <v>86</v>
      </c>
      <c r="BK90" s="231">
        <f>ROUND(I90*H90,2)</f>
        <v>0</v>
      </c>
      <c r="BL90" s="23" t="s">
        <v>161</v>
      </c>
      <c r="BM90" s="23" t="s">
        <v>393</v>
      </c>
    </row>
    <row r="91" s="1" customFormat="1">
      <c r="B91" s="45"/>
      <c r="C91" s="73"/>
      <c r="D91" s="232" t="s">
        <v>163</v>
      </c>
      <c r="E91" s="73"/>
      <c r="F91" s="233" t="s">
        <v>366</v>
      </c>
      <c r="G91" s="73"/>
      <c r="H91" s="73"/>
      <c r="I91" s="190"/>
      <c r="J91" s="73"/>
      <c r="K91" s="73"/>
      <c r="L91" s="71"/>
      <c r="M91" s="234"/>
      <c r="N91" s="46"/>
      <c r="O91" s="46"/>
      <c r="P91" s="46"/>
      <c r="Q91" s="46"/>
      <c r="R91" s="46"/>
      <c r="S91" s="46"/>
      <c r="T91" s="94"/>
      <c r="AT91" s="23" t="s">
        <v>163</v>
      </c>
      <c r="AU91" s="23" t="s">
        <v>88</v>
      </c>
    </row>
    <row r="92" s="11" customFormat="1">
      <c r="B92" s="235"/>
      <c r="C92" s="236"/>
      <c r="D92" s="232" t="s">
        <v>165</v>
      </c>
      <c r="E92" s="237" t="s">
        <v>76</v>
      </c>
      <c r="F92" s="238" t="s">
        <v>394</v>
      </c>
      <c r="G92" s="236"/>
      <c r="H92" s="237" t="s">
        <v>76</v>
      </c>
      <c r="I92" s="239"/>
      <c r="J92" s="236"/>
      <c r="K92" s="236"/>
      <c r="L92" s="240"/>
      <c r="M92" s="241"/>
      <c r="N92" s="242"/>
      <c r="O92" s="242"/>
      <c r="P92" s="242"/>
      <c r="Q92" s="242"/>
      <c r="R92" s="242"/>
      <c r="S92" s="242"/>
      <c r="T92" s="243"/>
      <c r="AT92" s="244" t="s">
        <v>165</v>
      </c>
      <c r="AU92" s="244" t="s">
        <v>88</v>
      </c>
      <c r="AV92" s="11" t="s">
        <v>86</v>
      </c>
      <c r="AW92" s="11" t="s">
        <v>40</v>
      </c>
      <c r="AX92" s="11" t="s">
        <v>78</v>
      </c>
      <c r="AY92" s="244" t="s">
        <v>154</v>
      </c>
    </row>
    <row r="93" s="11" customFormat="1">
      <c r="B93" s="235"/>
      <c r="C93" s="236"/>
      <c r="D93" s="232" t="s">
        <v>165</v>
      </c>
      <c r="E93" s="237" t="s">
        <v>76</v>
      </c>
      <c r="F93" s="238" t="s">
        <v>395</v>
      </c>
      <c r="G93" s="236"/>
      <c r="H93" s="237" t="s">
        <v>76</v>
      </c>
      <c r="I93" s="239"/>
      <c r="J93" s="236"/>
      <c r="K93" s="236"/>
      <c r="L93" s="240"/>
      <c r="M93" s="241"/>
      <c r="N93" s="242"/>
      <c r="O93" s="242"/>
      <c r="P93" s="242"/>
      <c r="Q93" s="242"/>
      <c r="R93" s="242"/>
      <c r="S93" s="242"/>
      <c r="T93" s="243"/>
      <c r="AT93" s="244" t="s">
        <v>165</v>
      </c>
      <c r="AU93" s="244" t="s">
        <v>88</v>
      </c>
      <c r="AV93" s="11" t="s">
        <v>86</v>
      </c>
      <c r="AW93" s="11" t="s">
        <v>40</v>
      </c>
      <c r="AX93" s="11" t="s">
        <v>78</v>
      </c>
      <c r="AY93" s="244" t="s">
        <v>154</v>
      </c>
    </row>
    <row r="94" s="12" customFormat="1">
      <c r="B94" s="245"/>
      <c r="C94" s="246"/>
      <c r="D94" s="232" t="s">
        <v>165</v>
      </c>
      <c r="E94" s="247" t="s">
        <v>76</v>
      </c>
      <c r="F94" s="248" t="s">
        <v>396</v>
      </c>
      <c r="G94" s="246"/>
      <c r="H94" s="249">
        <v>198.94999999999999</v>
      </c>
      <c r="I94" s="250"/>
      <c r="J94" s="246"/>
      <c r="K94" s="246"/>
      <c r="L94" s="251"/>
      <c r="M94" s="252"/>
      <c r="N94" s="253"/>
      <c r="O94" s="253"/>
      <c r="P94" s="253"/>
      <c r="Q94" s="253"/>
      <c r="R94" s="253"/>
      <c r="S94" s="253"/>
      <c r="T94" s="254"/>
      <c r="AT94" s="255" t="s">
        <v>165</v>
      </c>
      <c r="AU94" s="255" t="s">
        <v>88</v>
      </c>
      <c r="AV94" s="12" t="s">
        <v>88</v>
      </c>
      <c r="AW94" s="12" t="s">
        <v>40</v>
      </c>
      <c r="AX94" s="12" t="s">
        <v>86</v>
      </c>
      <c r="AY94" s="255" t="s">
        <v>154</v>
      </c>
    </row>
    <row r="95" s="10" customFormat="1" ht="29.88" customHeight="1">
      <c r="B95" s="204"/>
      <c r="C95" s="205"/>
      <c r="D95" s="206" t="s">
        <v>77</v>
      </c>
      <c r="E95" s="218" t="s">
        <v>88</v>
      </c>
      <c r="F95" s="218" t="s">
        <v>302</v>
      </c>
      <c r="G95" s="205"/>
      <c r="H95" s="205"/>
      <c r="I95" s="208"/>
      <c r="J95" s="219">
        <f>BK95</f>
        <v>0</v>
      </c>
      <c r="K95" s="205"/>
      <c r="L95" s="210"/>
      <c r="M95" s="211"/>
      <c r="N95" s="212"/>
      <c r="O95" s="212"/>
      <c r="P95" s="213">
        <f>SUM(P96:P99)</f>
        <v>0</v>
      </c>
      <c r="Q95" s="212"/>
      <c r="R95" s="213">
        <f>SUM(R96:R99)</f>
        <v>39.183202499999993</v>
      </c>
      <c r="S95" s="212"/>
      <c r="T95" s="214">
        <f>SUM(T96:T99)</f>
        <v>0</v>
      </c>
      <c r="AR95" s="215" t="s">
        <v>86</v>
      </c>
      <c r="AT95" s="216" t="s">
        <v>77</v>
      </c>
      <c r="AU95" s="216" t="s">
        <v>86</v>
      </c>
      <c r="AY95" s="215" t="s">
        <v>154</v>
      </c>
      <c r="BK95" s="217">
        <f>SUM(BK96:BK99)</f>
        <v>0</v>
      </c>
    </row>
    <row r="96" s="1" customFormat="1" ht="22.8" customHeight="1">
      <c r="B96" s="45"/>
      <c r="C96" s="220" t="s">
        <v>176</v>
      </c>
      <c r="D96" s="220" t="s">
        <v>156</v>
      </c>
      <c r="E96" s="221" t="s">
        <v>310</v>
      </c>
      <c r="F96" s="222" t="s">
        <v>311</v>
      </c>
      <c r="G96" s="223" t="s">
        <v>193</v>
      </c>
      <c r="H96" s="224">
        <v>198.94999999999999</v>
      </c>
      <c r="I96" s="225"/>
      <c r="J96" s="226">
        <f>ROUND(I96*H96,2)</f>
        <v>0</v>
      </c>
      <c r="K96" s="222" t="s">
        <v>160</v>
      </c>
      <c r="L96" s="71"/>
      <c r="M96" s="227" t="s">
        <v>76</v>
      </c>
      <c r="N96" s="228" t="s">
        <v>48</v>
      </c>
      <c r="O96" s="46"/>
      <c r="P96" s="229">
        <f>O96*H96</f>
        <v>0</v>
      </c>
      <c r="Q96" s="229">
        <v>0.19694999999999999</v>
      </c>
      <c r="R96" s="229">
        <f>Q96*H96</f>
        <v>39.183202499999993</v>
      </c>
      <c r="S96" s="229">
        <v>0</v>
      </c>
      <c r="T96" s="230">
        <f>S96*H96</f>
        <v>0</v>
      </c>
      <c r="AR96" s="23" t="s">
        <v>161</v>
      </c>
      <c r="AT96" s="23" t="s">
        <v>156</v>
      </c>
      <c r="AU96" s="23" t="s">
        <v>88</v>
      </c>
      <c r="AY96" s="23" t="s">
        <v>154</v>
      </c>
      <c r="BE96" s="231">
        <f>IF(N96="základní",J96,0)</f>
        <v>0</v>
      </c>
      <c r="BF96" s="231">
        <f>IF(N96="snížená",J96,0)</f>
        <v>0</v>
      </c>
      <c r="BG96" s="231">
        <f>IF(N96="zákl. přenesená",J96,0)</f>
        <v>0</v>
      </c>
      <c r="BH96" s="231">
        <f>IF(N96="sníž. přenesená",J96,0)</f>
        <v>0</v>
      </c>
      <c r="BI96" s="231">
        <f>IF(N96="nulová",J96,0)</f>
        <v>0</v>
      </c>
      <c r="BJ96" s="23" t="s">
        <v>86</v>
      </c>
      <c r="BK96" s="231">
        <f>ROUND(I96*H96,2)</f>
        <v>0</v>
      </c>
      <c r="BL96" s="23" t="s">
        <v>161</v>
      </c>
      <c r="BM96" s="23" t="s">
        <v>397</v>
      </c>
    </row>
    <row r="97" s="11" customFormat="1">
      <c r="B97" s="235"/>
      <c r="C97" s="236"/>
      <c r="D97" s="232" t="s">
        <v>165</v>
      </c>
      <c r="E97" s="237" t="s">
        <v>76</v>
      </c>
      <c r="F97" s="238" t="s">
        <v>394</v>
      </c>
      <c r="G97" s="236"/>
      <c r="H97" s="237" t="s">
        <v>76</v>
      </c>
      <c r="I97" s="239"/>
      <c r="J97" s="236"/>
      <c r="K97" s="236"/>
      <c r="L97" s="240"/>
      <c r="M97" s="241"/>
      <c r="N97" s="242"/>
      <c r="O97" s="242"/>
      <c r="P97" s="242"/>
      <c r="Q97" s="242"/>
      <c r="R97" s="242"/>
      <c r="S97" s="242"/>
      <c r="T97" s="243"/>
      <c r="AT97" s="244" t="s">
        <v>165</v>
      </c>
      <c r="AU97" s="244" t="s">
        <v>88</v>
      </c>
      <c r="AV97" s="11" t="s">
        <v>86</v>
      </c>
      <c r="AW97" s="11" t="s">
        <v>40</v>
      </c>
      <c r="AX97" s="11" t="s">
        <v>78</v>
      </c>
      <c r="AY97" s="244" t="s">
        <v>154</v>
      </c>
    </row>
    <row r="98" s="11" customFormat="1">
      <c r="B98" s="235"/>
      <c r="C98" s="236"/>
      <c r="D98" s="232" t="s">
        <v>165</v>
      </c>
      <c r="E98" s="237" t="s">
        <v>76</v>
      </c>
      <c r="F98" s="238" t="s">
        <v>371</v>
      </c>
      <c r="G98" s="236"/>
      <c r="H98" s="237" t="s">
        <v>76</v>
      </c>
      <c r="I98" s="239"/>
      <c r="J98" s="236"/>
      <c r="K98" s="236"/>
      <c r="L98" s="240"/>
      <c r="M98" s="241"/>
      <c r="N98" s="242"/>
      <c r="O98" s="242"/>
      <c r="P98" s="242"/>
      <c r="Q98" s="242"/>
      <c r="R98" s="242"/>
      <c r="S98" s="242"/>
      <c r="T98" s="243"/>
      <c r="AT98" s="244" t="s">
        <v>165</v>
      </c>
      <c r="AU98" s="244" t="s">
        <v>88</v>
      </c>
      <c r="AV98" s="11" t="s">
        <v>86</v>
      </c>
      <c r="AW98" s="11" t="s">
        <v>40</v>
      </c>
      <c r="AX98" s="11" t="s">
        <v>78</v>
      </c>
      <c r="AY98" s="244" t="s">
        <v>154</v>
      </c>
    </row>
    <row r="99" s="12" customFormat="1">
      <c r="B99" s="245"/>
      <c r="C99" s="246"/>
      <c r="D99" s="232" t="s">
        <v>165</v>
      </c>
      <c r="E99" s="247" t="s">
        <v>76</v>
      </c>
      <c r="F99" s="248" t="s">
        <v>398</v>
      </c>
      <c r="G99" s="246"/>
      <c r="H99" s="249">
        <v>198.94999999999999</v>
      </c>
      <c r="I99" s="250"/>
      <c r="J99" s="246"/>
      <c r="K99" s="246"/>
      <c r="L99" s="251"/>
      <c r="M99" s="252"/>
      <c r="N99" s="253"/>
      <c r="O99" s="253"/>
      <c r="P99" s="253"/>
      <c r="Q99" s="253"/>
      <c r="R99" s="253"/>
      <c r="S99" s="253"/>
      <c r="T99" s="254"/>
      <c r="AT99" s="255" t="s">
        <v>165</v>
      </c>
      <c r="AU99" s="255" t="s">
        <v>88</v>
      </c>
      <c r="AV99" s="12" t="s">
        <v>88</v>
      </c>
      <c r="AW99" s="12" t="s">
        <v>40</v>
      </c>
      <c r="AX99" s="12" t="s">
        <v>86</v>
      </c>
      <c r="AY99" s="255" t="s">
        <v>154</v>
      </c>
    </row>
    <row r="100" s="10" customFormat="1" ht="29.88" customHeight="1">
      <c r="B100" s="204"/>
      <c r="C100" s="205"/>
      <c r="D100" s="206" t="s">
        <v>77</v>
      </c>
      <c r="E100" s="218" t="s">
        <v>161</v>
      </c>
      <c r="F100" s="218" t="s">
        <v>336</v>
      </c>
      <c r="G100" s="205"/>
      <c r="H100" s="205"/>
      <c r="I100" s="208"/>
      <c r="J100" s="219">
        <f>BK100</f>
        <v>0</v>
      </c>
      <c r="K100" s="205"/>
      <c r="L100" s="210"/>
      <c r="M100" s="211"/>
      <c r="N100" s="212"/>
      <c r="O100" s="212"/>
      <c r="P100" s="213">
        <f>SUM(P101:P120)</f>
        <v>0</v>
      </c>
      <c r="Q100" s="212"/>
      <c r="R100" s="213">
        <f>SUM(R101:R120)</f>
        <v>162.63194299999998</v>
      </c>
      <c r="S100" s="212"/>
      <c r="T100" s="214">
        <f>SUM(T101:T120)</f>
        <v>0</v>
      </c>
      <c r="AR100" s="215" t="s">
        <v>86</v>
      </c>
      <c r="AT100" s="216" t="s">
        <v>77</v>
      </c>
      <c r="AU100" s="216" t="s">
        <v>86</v>
      </c>
      <c r="AY100" s="215" t="s">
        <v>154</v>
      </c>
      <c r="BK100" s="217">
        <f>SUM(BK101:BK120)</f>
        <v>0</v>
      </c>
    </row>
    <row r="101" s="1" customFormat="1" ht="22.8" customHeight="1">
      <c r="B101" s="45"/>
      <c r="C101" s="220" t="s">
        <v>161</v>
      </c>
      <c r="D101" s="220" t="s">
        <v>156</v>
      </c>
      <c r="E101" s="221" t="s">
        <v>373</v>
      </c>
      <c r="F101" s="222" t="s">
        <v>374</v>
      </c>
      <c r="G101" s="223" t="s">
        <v>170</v>
      </c>
      <c r="H101" s="224">
        <v>80.444999999999993</v>
      </c>
      <c r="I101" s="225"/>
      <c r="J101" s="226">
        <f>ROUND(I101*H101,2)</f>
        <v>0</v>
      </c>
      <c r="K101" s="222" t="s">
        <v>160</v>
      </c>
      <c r="L101" s="71"/>
      <c r="M101" s="227" t="s">
        <v>76</v>
      </c>
      <c r="N101" s="228" t="s">
        <v>48</v>
      </c>
      <c r="O101" s="46"/>
      <c r="P101" s="229">
        <f>O101*H101</f>
        <v>0</v>
      </c>
      <c r="Q101" s="229">
        <v>1.9967999999999999</v>
      </c>
      <c r="R101" s="229">
        <f>Q101*H101</f>
        <v>160.63257599999997</v>
      </c>
      <c r="S101" s="229">
        <v>0</v>
      </c>
      <c r="T101" s="230">
        <f>S101*H101</f>
        <v>0</v>
      </c>
      <c r="AR101" s="23" t="s">
        <v>161</v>
      </c>
      <c r="AT101" s="23" t="s">
        <v>156</v>
      </c>
      <c r="AU101" s="23" t="s">
        <v>88</v>
      </c>
      <c r="AY101" s="23" t="s">
        <v>154</v>
      </c>
      <c r="BE101" s="231">
        <f>IF(N101="základní",J101,0)</f>
        <v>0</v>
      </c>
      <c r="BF101" s="231">
        <f>IF(N101="snížená",J101,0)</f>
        <v>0</v>
      </c>
      <c r="BG101" s="231">
        <f>IF(N101="zákl. přenesená",J101,0)</f>
        <v>0</v>
      </c>
      <c r="BH101" s="231">
        <f>IF(N101="sníž. přenesená",J101,0)</f>
        <v>0</v>
      </c>
      <c r="BI101" s="231">
        <f>IF(N101="nulová",J101,0)</f>
        <v>0</v>
      </c>
      <c r="BJ101" s="23" t="s">
        <v>86</v>
      </c>
      <c r="BK101" s="231">
        <f>ROUND(I101*H101,2)</f>
        <v>0</v>
      </c>
      <c r="BL101" s="23" t="s">
        <v>161</v>
      </c>
      <c r="BM101" s="23" t="s">
        <v>399</v>
      </c>
    </row>
    <row r="102" s="1" customFormat="1">
      <c r="B102" s="45"/>
      <c r="C102" s="73"/>
      <c r="D102" s="232" t="s">
        <v>163</v>
      </c>
      <c r="E102" s="73"/>
      <c r="F102" s="233" t="s">
        <v>376</v>
      </c>
      <c r="G102" s="73"/>
      <c r="H102" s="73"/>
      <c r="I102" s="190"/>
      <c r="J102" s="73"/>
      <c r="K102" s="73"/>
      <c r="L102" s="71"/>
      <c r="M102" s="234"/>
      <c r="N102" s="46"/>
      <c r="O102" s="46"/>
      <c r="P102" s="46"/>
      <c r="Q102" s="46"/>
      <c r="R102" s="46"/>
      <c r="S102" s="46"/>
      <c r="T102" s="94"/>
      <c r="AT102" s="23" t="s">
        <v>163</v>
      </c>
      <c r="AU102" s="23" t="s">
        <v>88</v>
      </c>
    </row>
    <row r="103" s="11" customFormat="1">
      <c r="B103" s="235"/>
      <c r="C103" s="236"/>
      <c r="D103" s="232" t="s">
        <v>165</v>
      </c>
      <c r="E103" s="237" t="s">
        <v>76</v>
      </c>
      <c r="F103" s="238" t="s">
        <v>394</v>
      </c>
      <c r="G103" s="236"/>
      <c r="H103" s="237" t="s">
        <v>76</v>
      </c>
      <c r="I103" s="239"/>
      <c r="J103" s="236"/>
      <c r="K103" s="236"/>
      <c r="L103" s="240"/>
      <c r="M103" s="241"/>
      <c r="N103" s="242"/>
      <c r="O103" s="242"/>
      <c r="P103" s="242"/>
      <c r="Q103" s="242"/>
      <c r="R103" s="242"/>
      <c r="S103" s="242"/>
      <c r="T103" s="243"/>
      <c r="AT103" s="244" t="s">
        <v>165</v>
      </c>
      <c r="AU103" s="244" t="s">
        <v>88</v>
      </c>
      <c r="AV103" s="11" t="s">
        <v>86</v>
      </c>
      <c r="AW103" s="11" t="s">
        <v>40</v>
      </c>
      <c r="AX103" s="11" t="s">
        <v>78</v>
      </c>
      <c r="AY103" s="244" t="s">
        <v>154</v>
      </c>
    </row>
    <row r="104" s="11" customFormat="1">
      <c r="B104" s="235"/>
      <c r="C104" s="236"/>
      <c r="D104" s="232" t="s">
        <v>165</v>
      </c>
      <c r="E104" s="237" t="s">
        <v>76</v>
      </c>
      <c r="F104" s="238" t="s">
        <v>377</v>
      </c>
      <c r="G104" s="236"/>
      <c r="H104" s="237" t="s">
        <v>76</v>
      </c>
      <c r="I104" s="239"/>
      <c r="J104" s="236"/>
      <c r="K104" s="236"/>
      <c r="L104" s="240"/>
      <c r="M104" s="241"/>
      <c r="N104" s="242"/>
      <c r="O104" s="242"/>
      <c r="P104" s="242"/>
      <c r="Q104" s="242"/>
      <c r="R104" s="242"/>
      <c r="S104" s="242"/>
      <c r="T104" s="243"/>
      <c r="AT104" s="244" t="s">
        <v>165</v>
      </c>
      <c r="AU104" s="244" t="s">
        <v>88</v>
      </c>
      <c r="AV104" s="11" t="s">
        <v>86</v>
      </c>
      <c r="AW104" s="11" t="s">
        <v>40</v>
      </c>
      <c r="AX104" s="11" t="s">
        <v>78</v>
      </c>
      <c r="AY104" s="244" t="s">
        <v>154</v>
      </c>
    </row>
    <row r="105" s="12" customFormat="1">
      <c r="B105" s="245"/>
      <c r="C105" s="246"/>
      <c r="D105" s="232" t="s">
        <v>165</v>
      </c>
      <c r="E105" s="247" t="s">
        <v>76</v>
      </c>
      <c r="F105" s="248" t="s">
        <v>400</v>
      </c>
      <c r="G105" s="246"/>
      <c r="H105" s="249">
        <v>80.444999999999993</v>
      </c>
      <c r="I105" s="250"/>
      <c r="J105" s="246"/>
      <c r="K105" s="246"/>
      <c r="L105" s="251"/>
      <c r="M105" s="252"/>
      <c r="N105" s="253"/>
      <c r="O105" s="253"/>
      <c r="P105" s="253"/>
      <c r="Q105" s="253"/>
      <c r="R105" s="253"/>
      <c r="S105" s="253"/>
      <c r="T105" s="254"/>
      <c r="AT105" s="255" t="s">
        <v>165</v>
      </c>
      <c r="AU105" s="255" t="s">
        <v>88</v>
      </c>
      <c r="AV105" s="12" t="s">
        <v>88</v>
      </c>
      <c r="AW105" s="12" t="s">
        <v>40</v>
      </c>
      <c r="AX105" s="12" t="s">
        <v>86</v>
      </c>
      <c r="AY105" s="255" t="s">
        <v>154</v>
      </c>
    </row>
    <row r="106" s="1" customFormat="1" ht="22.8" customHeight="1">
      <c r="B106" s="45"/>
      <c r="C106" s="220" t="s">
        <v>189</v>
      </c>
      <c r="D106" s="220" t="s">
        <v>156</v>
      </c>
      <c r="E106" s="221" t="s">
        <v>379</v>
      </c>
      <c r="F106" s="222" t="s">
        <v>380</v>
      </c>
      <c r="G106" s="223" t="s">
        <v>193</v>
      </c>
      <c r="H106" s="224">
        <v>198.94999999999999</v>
      </c>
      <c r="I106" s="225"/>
      <c r="J106" s="226">
        <f>ROUND(I106*H106,2)</f>
        <v>0</v>
      </c>
      <c r="K106" s="222" t="s">
        <v>160</v>
      </c>
      <c r="L106" s="71"/>
      <c r="M106" s="227" t="s">
        <v>76</v>
      </c>
      <c r="N106" s="228" t="s">
        <v>48</v>
      </c>
      <c r="O106" s="46"/>
      <c r="P106" s="229">
        <f>O106*H106</f>
        <v>0</v>
      </c>
      <c r="Q106" s="229">
        <v>0</v>
      </c>
      <c r="R106" s="229">
        <f>Q106*H106</f>
        <v>0</v>
      </c>
      <c r="S106" s="229">
        <v>0</v>
      </c>
      <c r="T106" s="230">
        <f>S106*H106</f>
        <v>0</v>
      </c>
      <c r="AR106" s="23" t="s">
        <v>161</v>
      </c>
      <c r="AT106" s="23" t="s">
        <v>156</v>
      </c>
      <c r="AU106" s="23" t="s">
        <v>88</v>
      </c>
      <c r="AY106" s="23" t="s">
        <v>154</v>
      </c>
      <c r="BE106" s="231">
        <f>IF(N106="základní",J106,0)</f>
        <v>0</v>
      </c>
      <c r="BF106" s="231">
        <f>IF(N106="snížená",J106,0)</f>
        <v>0</v>
      </c>
      <c r="BG106" s="231">
        <f>IF(N106="zákl. přenesená",J106,0)</f>
        <v>0</v>
      </c>
      <c r="BH106" s="231">
        <f>IF(N106="sníž. přenesená",J106,0)</f>
        <v>0</v>
      </c>
      <c r="BI106" s="231">
        <f>IF(N106="nulová",J106,0)</f>
        <v>0</v>
      </c>
      <c r="BJ106" s="23" t="s">
        <v>86</v>
      </c>
      <c r="BK106" s="231">
        <f>ROUND(I106*H106,2)</f>
        <v>0</v>
      </c>
      <c r="BL106" s="23" t="s">
        <v>161</v>
      </c>
      <c r="BM106" s="23" t="s">
        <v>401</v>
      </c>
    </row>
    <row r="107" s="1" customFormat="1">
      <c r="B107" s="45"/>
      <c r="C107" s="73"/>
      <c r="D107" s="232" t="s">
        <v>163</v>
      </c>
      <c r="E107" s="73"/>
      <c r="F107" s="233" t="s">
        <v>376</v>
      </c>
      <c r="G107" s="73"/>
      <c r="H107" s="73"/>
      <c r="I107" s="190"/>
      <c r="J107" s="73"/>
      <c r="K107" s="73"/>
      <c r="L107" s="71"/>
      <c r="M107" s="234"/>
      <c r="N107" s="46"/>
      <c r="O107" s="46"/>
      <c r="P107" s="46"/>
      <c r="Q107" s="46"/>
      <c r="R107" s="46"/>
      <c r="S107" s="46"/>
      <c r="T107" s="94"/>
      <c r="AT107" s="23" t="s">
        <v>163</v>
      </c>
      <c r="AU107" s="23" t="s">
        <v>88</v>
      </c>
    </row>
    <row r="108" s="1" customFormat="1">
      <c r="B108" s="45"/>
      <c r="C108" s="73"/>
      <c r="D108" s="232" t="s">
        <v>275</v>
      </c>
      <c r="E108" s="73"/>
      <c r="F108" s="233" t="s">
        <v>382</v>
      </c>
      <c r="G108" s="73"/>
      <c r="H108" s="73"/>
      <c r="I108" s="190"/>
      <c r="J108" s="73"/>
      <c r="K108" s="73"/>
      <c r="L108" s="71"/>
      <c r="M108" s="234"/>
      <c r="N108" s="46"/>
      <c r="O108" s="46"/>
      <c r="P108" s="46"/>
      <c r="Q108" s="46"/>
      <c r="R108" s="46"/>
      <c r="S108" s="46"/>
      <c r="T108" s="94"/>
      <c r="AT108" s="23" t="s">
        <v>275</v>
      </c>
      <c r="AU108" s="23" t="s">
        <v>88</v>
      </c>
    </row>
    <row r="109" s="11" customFormat="1">
      <c r="B109" s="235"/>
      <c r="C109" s="236"/>
      <c r="D109" s="232" t="s">
        <v>165</v>
      </c>
      <c r="E109" s="237" t="s">
        <v>76</v>
      </c>
      <c r="F109" s="238" t="s">
        <v>394</v>
      </c>
      <c r="G109" s="236"/>
      <c r="H109" s="237" t="s">
        <v>76</v>
      </c>
      <c r="I109" s="239"/>
      <c r="J109" s="236"/>
      <c r="K109" s="236"/>
      <c r="L109" s="240"/>
      <c r="M109" s="241"/>
      <c r="N109" s="242"/>
      <c r="O109" s="242"/>
      <c r="P109" s="242"/>
      <c r="Q109" s="242"/>
      <c r="R109" s="242"/>
      <c r="S109" s="242"/>
      <c r="T109" s="243"/>
      <c r="AT109" s="244" t="s">
        <v>165</v>
      </c>
      <c r="AU109" s="244" t="s">
        <v>88</v>
      </c>
      <c r="AV109" s="11" t="s">
        <v>86</v>
      </c>
      <c r="AW109" s="11" t="s">
        <v>40</v>
      </c>
      <c r="AX109" s="11" t="s">
        <v>78</v>
      </c>
      <c r="AY109" s="244" t="s">
        <v>154</v>
      </c>
    </row>
    <row r="110" s="11" customFormat="1">
      <c r="B110" s="235"/>
      <c r="C110" s="236"/>
      <c r="D110" s="232" t="s">
        <v>165</v>
      </c>
      <c r="E110" s="237" t="s">
        <v>76</v>
      </c>
      <c r="F110" s="238" t="s">
        <v>383</v>
      </c>
      <c r="G110" s="236"/>
      <c r="H110" s="237" t="s">
        <v>76</v>
      </c>
      <c r="I110" s="239"/>
      <c r="J110" s="236"/>
      <c r="K110" s="236"/>
      <c r="L110" s="240"/>
      <c r="M110" s="241"/>
      <c r="N110" s="242"/>
      <c r="O110" s="242"/>
      <c r="P110" s="242"/>
      <c r="Q110" s="242"/>
      <c r="R110" s="242"/>
      <c r="S110" s="242"/>
      <c r="T110" s="243"/>
      <c r="AT110" s="244" t="s">
        <v>165</v>
      </c>
      <c r="AU110" s="244" t="s">
        <v>88</v>
      </c>
      <c r="AV110" s="11" t="s">
        <v>86</v>
      </c>
      <c r="AW110" s="11" t="s">
        <v>40</v>
      </c>
      <c r="AX110" s="11" t="s">
        <v>78</v>
      </c>
      <c r="AY110" s="244" t="s">
        <v>154</v>
      </c>
    </row>
    <row r="111" s="12" customFormat="1">
      <c r="B111" s="245"/>
      <c r="C111" s="246"/>
      <c r="D111" s="232" t="s">
        <v>165</v>
      </c>
      <c r="E111" s="247" t="s">
        <v>76</v>
      </c>
      <c r="F111" s="248" t="s">
        <v>402</v>
      </c>
      <c r="G111" s="246"/>
      <c r="H111" s="249">
        <v>198.94999999999999</v>
      </c>
      <c r="I111" s="250"/>
      <c r="J111" s="246"/>
      <c r="K111" s="246"/>
      <c r="L111" s="251"/>
      <c r="M111" s="252"/>
      <c r="N111" s="253"/>
      <c r="O111" s="253"/>
      <c r="P111" s="253"/>
      <c r="Q111" s="253"/>
      <c r="R111" s="253"/>
      <c r="S111" s="253"/>
      <c r="T111" s="254"/>
      <c r="AT111" s="255" t="s">
        <v>165</v>
      </c>
      <c r="AU111" s="255" t="s">
        <v>88</v>
      </c>
      <c r="AV111" s="12" t="s">
        <v>88</v>
      </c>
      <c r="AW111" s="12" t="s">
        <v>40</v>
      </c>
      <c r="AX111" s="12" t="s">
        <v>86</v>
      </c>
      <c r="AY111" s="255" t="s">
        <v>154</v>
      </c>
    </row>
    <row r="112" s="1" customFormat="1" ht="34.2" customHeight="1">
      <c r="B112" s="45"/>
      <c r="C112" s="220" t="s">
        <v>197</v>
      </c>
      <c r="D112" s="220" t="s">
        <v>156</v>
      </c>
      <c r="E112" s="221" t="s">
        <v>403</v>
      </c>
      <c r="F112" s="222" t="s">
        <v>404</v>
      </c>
      <c r="G112" s="223" t="s">
        <v>193</v>
      </c>
      <c r="H112" s="224">
        <v>2.2999999999999998</v>
      </c>
      <c r="I112" s="225"/>
      <c r="J112" s="226">
        <f>ROUND(I112*H112,2)</f>
        <v>0</v>
      </c>
      <c r="K112" s="222" t="s">
        <v>160</v>
      </c>
      <c r="L112" s="71"/>
      <c r="M112" s="227" t="s">
        <v>76</v>
      </c>
      <c r="N112" s="228" t="s">
        <v>48</v>
      </c>
      <c r="O112" s="46"/>
      <c r="P112" s="229">
        <f>O112*H112</f>
        <v>0</v>
      </c>
      <c r="Q112" s="229">
        <v>0.56869000000000003</v>
      </c>
      <c r="R112" s="229">
        <f>Q112*H112</f>
        <v>1.307987</v>
      </c>
      <c r="S112" s="229">
        <v>0</v>
      </c>
      <c r="T112" s="230">
        <f>S112*H112</f>
        <v>0</v>
      </c>
      <c r="AR112" s="23" t="s">
        <v>161</v>
      </c>
      <c r="AT112" s="23" t="s">
        <v>156</v>
      </c>
      <c r="AU112" s="23" t="s">
        <v>88</v>
      </c>
      <c r="AY112" s="23" t="s">
        <v>154</v>
      </c>
      <c r="BE112" s="231">
        <f>IF(N112="základní",J112,0)</f>
        <v>0</v>
      </c>
      <c r="BF112" s="231">
        <f>IF(N112="snížená",J112,0)</f>
        <v>0</v>
      </c>
      <c r="BG112" s="231">
        <f>IF(N112="zákl. přenesená",J112,0)</f>
        <v>0</v>
      </c>
      <c r="BH112" s="231">
        <f>IF(N112="sníž. přenesená",J112,0)</f>
        <v>0</v>
      </c>
      <c r="BI112" s="231">
        <f>IF(N112="nulová",J112,0)</f>
        <v>0</v>
      </c>
      <c r="BJ112" s="23" t="s">
        <v>86</v>
      </c>
      <c r="BK112" s="231">
        <f>ROUND(I112*H112,2)</f>
        <v>0</v>
      </c>
      <c r="BL112" s="23" t="s">
        <v>161</v>
      </c>
      <c r="BM112" s="23" t="s">
        <v>405</v>
      </c>
    </row>
    <row r="113" s="1" customFormat="1">
      <c r="B113" s="45"/>
      <c r="C113" s="73"/>
      <c r="D113" s="232" t="s">
        <v>163</v>
      </c>
      <c r="E113" s="73"/>
      <c r="F113" s="233" t="s">
        <v>406</v>
      </c>
      <c r="G113" s="73"/>
      <c r="H113" s="73"/>
      <c r="I113" s="190"/>
      <c r="J113" s="73"/>
      <c r="K113" s="73"/>
      <c r="L113" s="71"/>
      <c r="M113" s="234"/>
      <c r="N113" s="46"/>
      <c r="O113" s="46"/>
      <c r="P113" s="46"/>
      <c r="Q113" s="46"/>
      <c r="R113" s="46"/>
      <c r="S113" s="46"/>
      <c r="T113" s="94"/>
      <c r="AT113" s="23" t="s">
        <v>163</v>
      </c>
      <c r="AU113" s="23" t="s">
        <v>88</v>
      </c>
    </row>
    <row r="114" s="11" customFormat="1">
      <c r="B114" s="235"/>
      <c r="C114" s="236"/>
      <c r="D114" s="232" t="s">
        <v>165</v>
      </c>
      <c r="E114" s="237" t="s">
        <v>76</v>
      </c>
      <c r="F114" s="238" t="s">
        <v>254</v>
      </c>
      <c r="G114" s="236"/>
      <c r="H114" s="237" t="s">
        <v>76</v>
      </c>
      <c r="I114" s="239"/>
      <c r="J114" s="236"/>
      <c r="K114" s="236"/>
      <c r="L114" s="240"/>
      <c r="M114" s="241"/>
      <c r="N114" s="242"/>
      <c r="O114" s="242"/>
      <c r="P114" s="242"/>
      <c r="Q114" s="242"/>
      <c r="R114" s="242"/>
      <c r="S114" s="242"/>
      <c r="T114" s="243"/>
      <c r="AT114" s="244" t="s">
        <v>165</v>
      </c>
      <c r="AU114" s="244" t="s">
        <v>88</v>
      </c>
      <c r="AV114" s="11" t="s">
        <v>86</v>
      </c>
      <c r="AW114" s="11" t="s">
        <v>40</v>
      </c>
      <c r="AX114" s="11" t="s">
        <v>78</v>
      </c>
      <c r="AY114" s="244" t="s">
        <v>154</v>
      </c>
    </row>
    <row r="115" s="12" customFormat="1">
      <c r="B115" s="245"/>
      <c r="C115" s="246"/>
      <c r="D115" s="232" t="s">
        <v>165</v>
      </c>
      <c r="E115" s="247" t="s">
        <v>76</v>
      </c>
      <c r="F115" s="248" t="s">
        <v>407</v>
      </c>
      <c r="G115" s="246"/>
      <c r="H115" s="249">
        <v>2.2999999999999998</v>
      </c>
      <c r="I115" s="250"/>
      <c r="J115" s="246"/>
      <c r="K115" s="246"/>
      <c r="L115" s="251"/>
      <c r="M115" s="252"/>
      <c r="N115" s="253"/>
      <c r="O115" s="253"/>
      <c r="P115" s="253"/>
      <c r="Q115" s="253"/>
      <c r="R115" s="253"/>
      <c r="S115" s="253"/>
      <c r="T115" s="254"/>
      <c r="AT115" s="255" t="s">
        <v>165</v>
      </c>
      <c r="AU115" s="255" t="s">
        <v>88</v>
      </c>
      <c r="AV115" s="12" t="s">
        <v>88</v>
      </c>
      <c r="AW115" s="12" t="s">
        <v>40</v>
      </c>
      <c r="AX115" s="12" t="s">
        <v>86</v>
      </c>
      <c r="AY115" s="255" t="s">
        <v>154</v>
      </c>
    </row>
    <row r="116" s="1" customFormat="1" ht="14.4" customHeight="1">
      <c r="B116" s="45"/>
      <c r="C116" s="220" t="s">
        <v>203</v>
      </c>
      <c r="D116" s="220" t="s">
        <v>156</v>
      </c>
      <c r="E116" s="221" t="s">
        <v>408</v>
      </c>
      <c r="F116" s="222" t="s">
        <v>409</v>
      </c>
      <c r="G116" s="223" t="s">
        <v>193</v>
      </c>
      <c r="H116" s="224">
        <v>2.2999999999999998</v>
      </c>
      <c r="I116" s="225"/>
      <c r="J116" s="226">
        <f>ROUND(I116*H116,2)</f>
        <v>0</v>
      </c>
      <c r="K116" s="222" t="s">
        <v>160</v>
      </c>
      <c r="L116" s="71"/>
      <c r="M116" s="227" t="s">
        <v>76</v>
      </c>
      <c r="N116" s="228" t="s">
        <v>48</v>
      </c>
      <c r="O116" s="46"/>
      <c r="P116" s="229">
        <f>O116*H116</f>
        <v>0</v>
      </c>
      <c r="Q116" s="229">
        <v>0.30059999999999998</v>
      </c>
      <c r="R116" s="229">
        <f>Q116*H116</f>
        <v>0.69137999999999988</v>
      </c>
      <c r="S116" s="229">
        <v>0</v>
      </c>
      <c r="T116" s="230">
        <f>S116*H116</f>
        <v>0</v>
      </c>
      <c r="AR116" s="23" t="s">
        <v>161</v>
      </c>
      <c r="AT116" s="23" t="s">
        <v>156</v>
      </c>
      <c r="AU116" s="23" t="s">
        <v>88</v>
      </c>
      <c r="AY116" s="23" t="s">
        <v>154</v>
      </c>
      <c r="BE116" s="231">
        <f>IF(N116="základní",J116,0)</f>
        <v>0</v>
      </c>
      <c r="BF116" s="231">
        <f>IF(N116="snížená",J116,0)</f>
        <v>0</v>
      </c>
      <c r="BG116" s="231">
        <f>IF(N116="zákl. přenesená",J116,0)</f>
        <v>0</v>
      </c>
      <c r="BH116" s="231">
        <f>IF(N116="sníž. přenesená",J116,0)</f>
        <v>0</v>
      </c>
      <c r="BI116" s="231">
        <f>IF(N116="nulová",J116,0)</f>
        <v>0</v>
      </c>
      <c r="BJ116" s="23" t="s">
        <v>86</v>
      </c>
      <c r="BK116" s="231">
        <f>ROUND(I116*H116,2)</f>
        <v>0</v>
      </c>
      <c r="BL116" s="23" t="s">
        <v>161</v>
      </c>
      <c r="BM116" s="23" t="s">
        <v>410</v>
      </c>
    </row>
    <row r="117" s="1" customFormat="1">
      <c r="B117" s="45"/>
      <c r="C117" s="73"/>
      <c r="D117" s="232" t="s">
        <v>163</v>
      </c>
      <c r="E117" s="73"/>
      <c r="F117" s="233" t="s">
        <v>411</v>
      </c>
      <c r="G117" s="73"/>
      <c r="H117" s="73"/>
      <c r="I117" s="190"/>
      <c r="J117" s="73"/>
      <c r="K117" s="73"/>
      <c r="L117" s="71"/>
      <c r="M117" s="234"/>
      <c r="N117" s="46"/>
      <c r="O117" s="46"/>
      <c r="P117" s="46"/>
      <c r="Q117" s="46"/>
      <c r="R117" s="46"/>
      <c r="S117" s="46"/>
      <c r="T117" s="94"/>
      <c r="AT117" s="23" t="s">
        <v>163</v>
      </c>
      <c r="AU117" s="23" t="s">
        <v>88</v>
      </c>
    </row>
    <row r="118" s="11" customFormat="1">
      <c r="B118" s="235"/>
      <c r="C118" s="236"/>
      <c r="D118" s="232" t="s">
        <v>165</v>
      </c>
      <c r="E118" s="237" t="s">
        <v>76</v>
      </c>
      <c r="F118" s="238" t="s">
        <v>254</v>
      </c>
      <c r="G118" s="236"/>
      <c r="H118" s="237" t="s">
        <v>76</v>
      </c>
      <c r="I118" s="239"/>
      <c r="J118" s="236"/>
      <c r="K118" s="236"/>
      <c r="L118" s="240"/>
      <c r="M118" s="241"/>
      <c r="N118" s="242"/>
      <c r="O118" s="242"/>
      <c r="P118" s="242"/>
      <c r="Q118" s="242"/>
      <c r="R118" s="242"/>
      <c r="S118" s="242"/>
      <c r="T118" s="243"/>
      <c r="AT118" s="244" t="s">
        <v>165</v>
      </c>
      <c r="AU118" s="244" t="s">
        <v>88</v>
      </c>
      <c r="AV118" s="11" t="s">
        <v>86</v>
      </c>
      <c r="AW118" s="11" t="s">
        <v>40</v>
      </c>
      <c r="AX118" s="11" t="s">
        <v>78</v>
      </c>
      <c r="AY118" s="244" t="s">
        <v>154</v>
      </c>
    </row>
    <row r="119" s="11" customFormat="1">
      <c r="B119" s="235"/>
      <c r="C119" s="236"/>
      <c r="D119" s="232" t="s">
        <v>165</v>
      </c>
      <c r="E119" s="237" t="s">
        <v>76</v>
      </c>
      <c r="F119" s="238" t="s">
        <v>412</v>
      </c>
      <c r="G119" s="236"/>
      <c r="H119" s="237" t="s">
        <v>76</v>
      </c>
      <c r="I119" s="239"/>
      <c r="J119" s="236"/>
      <c r="K119" s="236"/>
      <c r="L119" s="240"/>
      <c r="M119" s="241"/>
      <c r="N119" s="242"/>
      <c r="O119" s="242"/>
      <c r="P119" s="242"/>
      <c r="Q119" s="242"/>
      <c r="R119" s="242"/>
      <c r="S119" s="242"/>
      <c r="T119" s="243"/>
      <c r="AT119" s="244" t="s">
        <v>165</v>
      </c>
      <c r="AU119" s="244" t="s">
        <v>88</v>
      </c>
      <c r="AV119" s="11" t="s">
        <v>86</v>
      </c>
      <c r="AW119" s="11" t="s">
        <v>40</v>
      </c>
      <c r="AX119" s="11" t="s">
        <v>78</v>
      </c>
      <c r="AY119" s="244" t="s">
        <v>154</v>
      </c>
    </row>
    <row r="120" s="12" customFormat="1">
      <c r="B120" s="245"/>
      <c r="C120" s="246"/>
      <c r="D120" s="232" t="s">
        <v>165</v>
      </c>
      <c r="E120" s="247" t="s">
        <v>76</v>
      </c>
      <c r="F120" s="248" t="s">
        <v>407</v>
      </c>
      <c r="G120" s="246"/>
      <c r="H120" s="249">
        <v>2.2999999999999998</v>
      </c>
      <c r="I120" s="250"/>
      <c r="J120" s="246"/>
      <c r="K120" s="246"/>
      <c r="L120" s="251"/>
      <c r="M120" s="252"/>
      <c r="N120" s="253"/>
      <c r="O120" s="253"/>
      <c r="P120" s="253"/>
      <c r="Q120" s="253"/>
      <c r="R120" s="253"/>
      <c r="S120" s="253"/>
      <c r="T120" s="254"/>
      <c r="AT120" s="255" t="s">
        <v>165</v>
      </c>
      <c r="AU120" s="255" t="s">
        <v>88</v>
      </c>
      <c r="AV120" s="12" t="s">
        <v>88</v>
      </c>
      <c r="AW120" s="12" t="s">
        <v>40</v>
      </c>
      <c r="AX120" s="12" t="s">
        <v>86</v>
      </c>
      <c r="AY120" s="255" t="s">
        <v>154</v>
      </c>
    </row>
    <row r="121" s="10" customFormat="1" ht="29.88" customHeight="1">
      <c r="B121" s="204"/>
      <c r="C121" s="205"/>
      <c r="D121" s="206" t="s">
        <v>77</v>
      </c>
      <c r="E121" s="218" t="s">
        <v>215</v>
      </c>
      <c r="F121" s="218" t="s">
        <v>231</v>
      </c>
      <c r="G121" s="205"/>
      <c r="H121" s="205"/>
      <c r="I121" s="208"/>
      <c r="J121" s="219">
        <f>BK121</f>
        <v>0</v>
      </c>
      <c r="K121" s="205"/>
      <c r="L121" s="210"/>
      <c r="M121" s="211"/>
      <c r="N121" s="212"/>
      <c r="O121" s="212"/>
      <c r="P121" s="213">
        <f>P122</f>
        <v>0</v>
      </c>
      <c r="Q121" s="212"/>
      <c r="R121" s="213">
        <f>R122</f>
        <v>0</v>
      </c>
      <c r="S121" s="212"/>
      <c r="T121" s="214">
        <f>T122</f>
        <v>0</v>
      </c>
      <c r="AR121" s="215" t="s">
        <v>86</v>
      </c>
      <c r="AT121" s="216" t="s">
        <v>77</v>
      </c>
      <c r="AU121" s="216" t="s">
        <v>86</v>
      </c>
      <c r="AY121" s="215" t="s">
        <v>154</v>
      </c>
      <c r="BK121" s="217">
        <f>BK122</f>
        <v>0</v>
      </c>
    </row>
    <row r="122" s="10" customFormat="1" ht="14.88" customHeight="1">
      <c r="B122" s="204"/>
      <c r="C122" s="205"/>
      <c r="D122" s="206" t="s">
        <v>77</v>
      </c>
      <c r="E122" s="218" t="s">
        <v>232</v>
      </c>
      <c r="F122" s="218" t="s">
        <v>233</v>
      </c>
      <c r="G122" s="205"/>
      <c r="H122" s="205"/>
      <c r="I122" s="208"/>
      <c r="J122" s="219">
        <f>BK122</f>
        <v>0</v>
      </c>
      <c r="K122" s="205"/>
      <c r="L122" s="210"/>
      <c r="M122" s="211"/>
      <c r="N122" s="212"/>
      <c r="O122" s="212"/>
      <c r="P122" s="213">
        <f>SUM(P123:P127)</f>
        <v>0</v>
      </c>
      <c r="Q122" s="212"/>
      <c r="R122" s="213">
        <f>SUM(R123:R127)</f>
        <v>0</v>
      </c>
      <c r="S122" s="212"/>
      <c r="T122" s="214">
        <f>SUM(T123:T127)</f>
        <v>0</v>
      </c>
      <c r="AR122" s="215" t="s">
        <v>86</v>
      </c>
      <c r="AT122" s="216" t="s">
        <v>77</v>
      </c>
      <c r="AU122" s="216" t="s">
        <v>88</v>
      </c>
      <c r="AY122" s="215" t="s">
        <v>154</v>
      </c>
      <c r="BK122" s="217">
        <f>SUM(BK123:BK127)</f>
        <v>0</v>
      </c>
    </row>
    <row r="123" s="1" customFormat="1" ht="22.8" customHeight="1">
      <c r="B123" s="45"/>
      <c r="C123" s="220" t="s">
        <v>201</v>
      </c>
      <c r="D123" s="220" t="s">
        <v>156</v>
      </c>
      <c r="E123" s="221" t="s">
        <v>235</v>
      </c>
      <c r="F123" s="222" t="s">
        <v>236</v>
      </c>
      <c r="G123" s="223" t="s">
        <v>237</v>
      </c>
      <c r="H123" s="224">
        <v>201.815</v>
      </c>
      <c r="I123" s="225"/>
      <c r="J123" s="226">
        <f>ROUND(I123*H123,2)</f>
        <v>0</v>
      </c>
      <c r="K123" s="222" t="s">
        <v>160</v>
      </c>
      <c r="L123" s="71"/>
      <c r="M123" s="227" t="s">
        <v>76</v>
      </c>
      <c r="N123" s="228" t="s">
        <v>48</v>
      </c>
      <c r="O123" s="46"/>
      <c r="P123" s="229">
        <f>O123*H123</f>
        <v>0</v>
      </c>
      <c r="Q123" s="229">
        <v>0</v>
      </c>
      <c r="R123" s="229">
        <f>Q123*H123</f>
        <v>0</v>
      </c>
      <c r="S123" s="229">
        <v>0</v>
      </c>
      <c r="T123" s="230">
        <f>S123*H123</f>
        <v>0</v>
      </c>
      <c r="AR123" s="23" t="s">
        <v>161</v>
      </c>
      <c r="AT123" s="23" t="s">
        <v>156</v>
      </c>
      <c r="AU123" s="23" t="s">
        <v>176</v>
      </c>
      <c r="AY123" s="23" t="s">
        <v>154</v>
      </c>
      <c r="BE123" s="231">
        <f>IF(N123="základní",J123,0)</f>
        <v>0</v>
      </c>
      <c r="BF123" s="231">
        <f>IF(N123="snížená",J123,0)</f>
        <v>0</v>
      </c>
      <c r="BG123" s="231">
        <f>IF(N123="zákl. přenesená",J123,0)</f>
        <v>0</v>
      </c>
      <c r="BH123" s="231">
        <f>IF(N123="sníž. přenesená",J123,0)</f>
        <v>0</v>
      </c>
      <c r="BI123" s="231">
        <f>IF(N123="nulová",J123,0)</f>
        <v>0</v>
      </c>
      <c r="BJ123" s="23" t="s">
        <v>86</v>
      </c>
      <c r="BK123" s="231">
        <f>ROUND(I123*H123,2)</f>
        <v>0</v>
      </c>
      <c r="BL123" s="23" t="s">
        <v>161</v>
      </c>
      <c r="BM123" s="23" t="s">
        <v>413</v>
      </c>
    </row>
    <row r="124" s="1" customFormat="1">
      <c r="B124" s="45"/>
      <c r="C124" s="73"/>
      <c r="D124" s="232" t="s">
        <v>163</v>
      </c>
      <c r="E124" s="73"/>
      <c r="F124" s="233" t="s">
        <v>239</v>
      </c>
      <c r="G124" s="73"/>
      <c r="H124" s="73"/>
      <c r="I124" s="190"/>
      <c r="J124" s="73"/>
      <c r="K124" s="73"/>
      <c r="L124" s="71"/>
      <c r="M124" s="234"/>
      <c r="N124" s="46"/>
      <c r="O124" s="46"/>
      <c r="P124" s="46"/>
      <c r="Q124" s="46"/>
      <c r="R124" s="46"/>
      <c r="S124" s="46"/>
      <c r="T124" s="94"/>
      <c r="AT124" s="23" t="s">
        <v>163</v>
      </c>
      <c r="AU124" s="23" t="s">
        <v>176</v>
      </c>
    </row>
    <row r="125" s="1" customFormat="1" ht="22.8" customHeight="1">
      <c r="B125" s="45"/>
      <c r="C125" s="220" t="s">
        <v>215</v>
      </c>
      <c r="D125" s="220" t="s">
        <v>156</v>
      </c>
      <c r="E125" s="221" t="s">
        <v>385</v>
      </c>
      <c r="F125" s="222" t="s">
        <v>386</v>
      </c>
      <c r="G125" s="223" t="s">
        <v>170</v>
      </c>
      <c r="H125" s="224">
        <v>38.5</v>
      </c>
      <c r="I125" s="225"/>
      <c r="J125" s="226">
        <f>ROUND(I125*H125,2)</f>
        <v>0</v>
      </c>
      <c r="K125" s="222" t="s">
        <v>76</v>
      </c>
      <c r="L125" s="71"/>
      <c r="M125" s="227" t="s">
        <v>76</v>
      </c>
      <c r="N125" s="228" t="s">
        <v>48</v>
      </c>
      <c r="O125" s="46"/>
      <c r="P125" s="229">
        <f>O125*H125</f>
        <v>0</v>
      </c>
      <c r="Q125" s="229">
        <v>0</v>
      </c>
      <c r="R125" s="229">
        <f>Q125*H125</f>
        <v>0</v>
      </c>
      <c r="S125" s="229">
        <v>0</v>
      </c>
      <c r="T125" s="230">
        <f>S125*H125</f>
        <v>0</v>
      </c>
      <c r="AR125" s="23" t="s">
        <v>161</v>
      </c>
      <c r="AT125" s="23" t="s">
        <v>156</v>
      </c>
      <c r="AU125" s="23" t="s">
        <v>176</v>
      </c>
      <c r="AY125" s="23" t="s">
        <v>154</v>
      </c>
      <c r="BE125" s="231">
        <f>IF(N125="základní",J125,0)</f>
        <v>0</v>
      </c>
      <c r="BF125" s="231">
        <f>IF(N125="snížená",J125,0)</f>
        <v>0</v>
      </c>
      <c r="BG125" s="231">
        <f>IF(N125="zákl. přenesená",J125,0)</f>
        <v>0</v>
      </c>
      <c r="BH125" s="231">
        <f>IF(N125="sníž. přenesená",J125,0)</f>
        <v>0</v>
      </c>
      <c r="BI125" s="231">
        <f>IF(N125="nulová",J125,0)</f>
        <v>0</v>
      </c>
      <c r="BJ125" s="23" t="s">
        <v>86</v>
      </c>
      <c r="BK125" s="231">
        <f>ROUND(I125*H125,2)</f>
        <v>0</v>
      </c>
      <c r="BL125" s="23" t="s">
        <v>161</v>
      </c>
      <c r="BM125" s="23" t="s">
        <v>414</v>
      </c>
    </row>
    <row r="126" s="11" customFormat="1">
      <c r="B126" s="235"/>
      <c r="C126" s="236"/>
      <c r="D126" s="232" t="s">
        <v>165</v>
      </c>
      <c r="E126" s="237" t="s">
        <v>76</v>
      </c>
      <c r="F126" s="238" t="s">
        <v>394</v>
      </c>
      <c r="G126" s="236"/>
      <c r="H126" s="237" t="s">
        <v>76</v>
      </c>
      <c r="I126" s="239"/>
      <c r="J126" s="236"/>
      <c r="K126" s="236"/>
      <c r="L126" s="240"/>
      <c r="M126" s="241"/>
      <c r="N126" s="242"/>
      <c r="O126" s="242"/>
      <c r="P126" s="242"/>
      <c r="Q126" s="242"/>
      <c r="R126" s="242"/>
      <c r="S126" s="242"/>
      <c r="T126" s="243"/>
      <c r="AT126" s="244" t="s">
        <v>165</v>
      </c>
      <c r="AU126" s="244" t="s">
        <v>176</v>
      </c>
      <c r="AV126" s="11" t="s">
        <v>86</v>
      </c>
      <c r="AW126" s="11" t="s">
        <v>40</v>
      </c>
      <c r="AX126" s="11" t="s">
        <v>78</v>
      </c>
      <c r="AY126" s="244" t="s">
        <v>154</v>
      </c>
    </row>
    <row r="127" s="12" customFormat="1">
      <c r="B127" s="245"/>
      <c r="C127" s="246"/>
      <c r="D127" s="232" t="s">
        <v>165</v>
      </c>
      <c r="E127" s="247" t="s">
        <v>76</v>
      </c>
      <c r="F127" s="248" t="s">
        <v>415</v>
      </c>
      <c r="G127" s="246"/>
      <c r="H127" s="249">
        <v>38.5</v>
      </c>
      <c r="I127" s="250"/>
      <c r="J127" s="246"/>
      <c r="K127" s="246"/>
      <c r="L127" s="251"/>
      <c r="M127" s="266"/>
      <c r="N127" s="267"/>
      <c r="O127" s="267"/>
      <c r="P127" s="267"/>
      <c r="Q127" s="267"/>
      <c r="R127" s="267"/>
      <c r="S127" s="267"/>
      <c r="T127" s="268"/>
      <c r="AT127" s="255" t="s">
        <v>165</v>
      </c>
      <c r="AU127" s="255" t="s">
        <v>176</v>
      </c>
      <c r="AV127" s="12" t="s">
        <v>88</v>
      </c>
      <c r="AW127" s="12" t="s">
        <v>40</v>
      </c>
      <c r="AX127" s="12" t="s">
        <v>86</v>
      </c>
      <c r="AY127" s="255" t="s">
        <v>154</v>
      </c>
    </row>
    <row r="128" s="1" customFormat="1" ht="6.96" customHeight="1">
      <c r="B128" s="66"/>
      <c r="C128" s="67"/>
      <c r="D128" s="67"/>
      <c r="E128" s="67"/>
      <c r="F128" s="67"/>
      <c r="G128" s="67"/>
      <c r="H128" s="67"/>
      <c r="I128" s="165"/>
      <c r="J128" s="67"/>
      <c r="K128" s="67"/>
      <c r="L128" s="71"/>
    </row>
  </sheetData>
  <sheetProtection sheet="1" autoFilter="0" formatColumns="0" formatRows="0" objects="1" scenarios="1" spinCount="100000" saltValue="CFySWwn/JDYXMXmlrl4wLJm2TOawxNNDT4WGcWrPUxg9onYZ0i6mAjAubTGD+OUuo5kCodW557Nqhx6D14zeCg==" hashValue="ALU0irvVXgqdcv32nl+ntAhqnVOuLBr1Gt0kS7wruSYaww3uoiDI4Fs3r6p5v4MpCjAvD2Z472kpPH5UqJAekg==" algorithmName="SHA-512" password="CC35"/>
  <autoFilter ref="C81:K127"/>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100</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416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ROUND(SUM(BE83:BE133), 2)</f>
        <v>0</v>
      </c>
      <c r="G30" s="46"/>
      <c r="H30" s="46"/>
      <c r="I30" s="157">
        <v>0.20999999999999999</v>
      </c>
      <c r="J30" s="156">
        <f>ROUND(ROUND((SUM(BE83:BE133)), 2)*I30, 2)</f>
        <v>0</v>
      </c>
      <c r="K30" s="50"/>
    </row>
    <row r="31" s="1" customFormat="1" ht="14.4" customHeight="1">
      <c r="B31" s="45"/>
      <c r="C31" s="46"/>
      <c r="D31" s="46"/>
      <c r="E31" s="54" t="s">
        <v>49</v>
      </c>
      <c r="F31" s="156">
        <f>ROUND(SUM(BF83:BF133), 2)</f>
        <v>0</v>
      </c>
      <c r="G31" s="46"/>
      <c r="H31" s="46"/>
      <c r="I31" s="157">
        <v>0.14999999999999999</v>
      </c>
      <c r="J31" s="156">
        <f>ROUND(ROUND((SUM(BF83:BF133)), 2)*I31, 2)</f>
        <v>0</v>
      </c>
      <c r="K31" s="50"/>
    </row>
    <row r="32" hidden="1" s="1" customFormat="1" ht="14.4" customHeight="1">
      <c r="B32" s="45"/>
      <c r="C32" s="46"/>
      <c r="D32" s="46"/>
      <c r="E32" s="54" t="s">
        <v>50</v>
      </c>
      <c r="F32" s="156">
        <f>ROUND(SUM(BG83:BG133), 2)</f>
        <v>0</v>
      </c>
      <c r="G32" s="46"/>
      <c r="H32" s="46"/>
      <c r="I32" s="157">
        <v>0.20999999999999999</v>
      </c>
      <c r="J32" s="156">
        <v>0</v>
      </c>
      <c r="K32" s="50"/>
    </row>
    <row r="33" hidden="1" s="1" customFormat="1" ht="14.4" customHeight="1">
      <c r="B33" s="45"/>
      <c r="C33" s="46"/>
      <c r="D33" s="46"/>
      <c r="E33" s="54" t="s">
        <v>51</v>
      </c>
      <c r="F33" s="156">
        <f>ROUND(SUM(BH83:BH133), 2)</f>
        <v>0</v>
      </c>
      <c r="G33" s="46"/>
      <c r="H33" s="46"/>
      <c r="I33" s="157">
        <v>0.14999999999999999</v>
      </c>
      <c r="J33" s="156">
        <v>0</v>
      </c>
      <c r="K33" s="50"/>
    </row>
    <row r="34" hidden="1" s="1" customFormat="1" ht="14.4" customHeight="1">
      <c r="B34" s="45"/>
      <c r="C34" s="46"/>
      <c r="D34" s="46"/>
      <c r="E34" s="54" t="s">
        <v>52</v>
      </c>
      <c r="F34" s="156">
        <f>ROUND(SUM(BI83:BI133),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03.3 - SO 03.3 - Rekonstrukce nábřežní zdi - kamenná rovnanina</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J83</f>
        <v>0</v>
      </c>
      <c r="K56" s="50"/>
      <c r="AU56" s="23" t="s">
        <v>131</v>
      </c>
    </row>
    <row r="57" s="7" customFormat="1" ht="24.96" customHeight="1">
      <c r="B57" s="176"/>
      <c r="C57" s="177"/>
      <c r="D57" s="178" t="s">
        <v>132</v>
      </c>
      <c r="E57" s="179"/>
      <c r="F57" s="179"/>
      <c r="G57" s="179"/>
      <c r="H57" s="179"/>
      <c r="I57" s="180"/>
      <c r="J57" s="181">
        <f>J84</f>
        <v>0</v>
      </c>
      <c r="K57" s="182"/>
    </row>
    <row r="58" s="8" customFormat="1" ht="19.92" customHeight="1">
      <c r="B58" s="183"/>
      <c r="C58" s="184"/>
      <c r="D58" s="185" t="s">
        <v>133</v>
      </c>
      <c r="E58" s="186"/>
      <c r="F58" s="186"/>
      <c r="G58" s="186"/>
      <c r="H58" s="186"/>
      <c r="I58" s="187"/>
      <c r="J58" s="188">
        <f>J85</f>
        <v>0</v>
      </c>
      <c r="K58" s="189"/>
    </row>
    <row r="59" s="8" customFormat="1" ht="19.92" customHeight="1">
      <c r="B59" s="183"/>
      <c r="C59" s="184"/>
      <c r="D59" s="185" t="s">
        <v>246</v>
      </c>
      <c r="E59" s="186"/>
      <c r="F59" s="186"/>
      <c r="G59" s="186"/>
      <c r="H59" s="186"/>
      <c r="I59" s="187"/>
      <c r="J59" s="188">
        <f>J98</f>
        <v>0</v>
      </c>
      <c r="K59" s="189"/>
    </row>
    <row r="60" s="8" customFormat="1" ht="19.92" customHeight="1">
      <c r="B60" s="183"/>
      <c r="C60" s="184"/>
      <c r="D60" s="185" t="s">
        <v>247</v>
      </c>
      <c r="E60" s="186"/>
      <c r="F60" s="186"/>
      <c r="G60" s="186"/>
      <c r="H60" s="186"/>
      <c r="I60" s="187"/>
      <c r="J60" s="188">
        <f>J103</f>
        <v>0</v>
      </c>
      <c r="K60" s="189"/>
    </row>
    <row r="61" s="8" customFormat="1" ht="19.92" customHeight="1">
      <c r="B61" s="183"/>
      <c r="C61" s="184"/>
      <c r="D61" s="185" t="s">
        <v>248</v>
      </c>
      <c r="E61" s="186"/>
      <c r="F61" s="186"/>
      <c r="G61" s="186"/>
      <c r="H61" s="186"/>
      <c r="I61" s="187"/>
      <c r="J61" s="188">
        <f>J109</f>
        <v>0</v>
      </c>
      <c r="K61" s="189"/>
    </row>
    <row r="62" s="8" customFormat="1" ht="19.92" customHeight="1">
      <c r="B62" s="183"/>
      <c r="C62" s="184"/>
      <c r="D62" s="185" t="s">
        <v>136</v>
      </c>
      <c r="E62" s="186"/>
      <c r="F62" s="186"/>
      <c r="G62" s="186"/>
      <c r="H62" s="186"/>
      <c r="I62" s="187"/>
      <c r="J62" s="188">
        <f>J130</f>
        <v>0</v>
      </c>
      <c r="K62" s="189"/>
    </row>
    <row r="63" s="8" customFormat="1" ht="14.88" customHeight="1">
      <c r="B63" s="183"/>
      <c r="C63" s="184"/>
      <c r="D63" s="185" t="s">
        <v>137</v>
      </c>
      <c r="E63" s="186"/>
      <c r="F63" s="186"/>
      <c r="G63" s="186"/>
      <c r="H63" s="186"/>
      <c r="I63" s="187"/>
      <c r="J63" s="188">
        <f>J131</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138</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4.4" customHeight="1">
      <c r="B73" s="45"/>
      <c r="C73" s="73"/>
      <c r="D73" s="73"/>
      <c r="E73" s="191" t="str">
        <f>E7</f>
        <v>Rybník Haltýř - Odstranění sedimentu</v>
      </c>
      <c r="F73" s="75"/>
      <c r="G73" s="75"/>
      <c r="H73" s="75"/>
      <c r="I73" s="190"/>
      <c r="J73" s="73"/>
      <c r="K73" s="73"/>
      <c r="L73" s="71"/>
    </row>
    <row r="74" s="1" customFormat="1" ht="14.4" customHeight="1">
      <c r="B74" s="45"/>
      <c r="C74" s="75" t="s">
        <v>125</v>
      </c>
      <c r="D74" s="73"/>
      <c r="E74" s="73"/>
      <c r="F74" s="73"/>
      <c r="G74" s="73"/>
      <c r="H74" s="73"/>
      <c r="I74" s="190"/>
      <c r="J74" s="73"/>
      <c r="K74" s="73"/>
      <c r="L74" s="71"/>
    </row>
    <row r="75" s="1" customFormat="1" ht="16.2" customHeight="1">
      <c r="B75" s="45"/>
      <c r="C75" s="73"/>
      <c r="D75" s="73"/>
      <c r="E75" s="81" t="str">
        <f>E9</f>
        <v>SO 03.3 - SO 03.3 - Rekonstrukce nábřežní zdi - kamenná rovnanina</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24</v>
      </c>
      <c r="D77" s="73"/>
      <c r="E77" s="73"/>
      <c r="F77" s="192" t="str">
        <f>F12</f>
        <v>Sendražice u Kolína</v>
      </c>
      <c r="G77" s="73"/>
      <c r="H77" s="73"/>
      <c r="I77" s="193" t="s">
        <v>26</v>
      </c>
      <c r="J77" s="84" t="str">
        <f>IF(J12="","",J12)</f>
        <v>23. 1. 2018</v>
      </c>
      <c r="K77" s="73"/>
      <c r="L77" s="71"/>
    </row>
    <row r="78" s="1" customFormat="1" ht="6.96" customHeight="1">
      <c r="B78" s="45"/>
      <c r="C78" s="73"/>
      <c r="D78" s="73"/>
      <c r="E78" s="73"/>
      <c r="F78" s="73"/>
      <c r="G78" s="73"/>
      <c r="H78" s="73"/>
      <c r="I78" s="190"/>
      <c r="J78" s="73"/>
      <c r="K78" s="73"/>
      <c r="L78" s="71"/>
    </row>
    <row r="79" s="1" customFormat="1">
      <c r="B79" s="45"/>
      <c r="C79" s="75" t="s">
        <v>28</v>
      </c>
      <c r="D79" s="73"/>
      <c r="E79" s="73"/>
      <c r="F79" s="192" t="str">
        <f>E15</f>
        <v>Město Kolín</v>
      </c>
      <c r="G79" s="73"/>
      <c r="H79" s="73"/>
      <c r="I79" s="193" t="s">
        <v>36</v>
      </c>
      <c r="J79" s="192" t="str">
        <f>E21</f>
        <v>Vodohospodářský rozvoj a výtavba, a.s.</v>
      </c>
      <c r="K79" s="73"/>
      <c r="L79" s="71"/>
    </row>
    <row r="80" s="1" customFormat="1" ht="14.4" customHeight="1">
      <c r="B80" s="45"/>
      <c r="C80" s="75" t="s">
        <v>34</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139</v>
      </c>
      <c r="D82" s="196" t="s">
        <v>62</v>
      </c>
      <c r="E82" s="196" t="s">
        <v>58</v>
      </c>
      <c r="F82" s="196" t="s">
        <v>140</v>
      </c>
      <c r="G82" s="196" t="s">
        <v>141</v>
      </c>
      <c r="H82" s="196" t="s">
        <v>142</v>
      </c>
      <c r="I82" s="197" t="s">
        <v>143</v>
      </c>
      <c r="J82" s="196" t="s">
        <v>129</v>
      </c>
      <c r="K82" s="198" t="s">
        <v>144</v>
      </c>
      <c r="L82" s="199"/>
      <c r="M82" s="101" t="s">
        <v>145</v>
      </c>
      <c r="N82" s="102" t="s">
        <v>47</v>
      </c>
      <c r="O82" s="102" t="s">
        <v>146</v>
      </c>
      <c r="P82" s="102" t="s">
        <v>147</v>
      </c>
      <c r="Q82" s="102" t="s">
        <v>148</v>
      </c>
      <c r="R82" s="102" t="s">
        <v>149</v>
      </c>
      <c r="S82" s="102" t="s">
        <v>150</v>
      </c>
      <c r="T82" s="103" t="s">
        <v>151</v>
      </c>
    </row>
    <row r="83" s="1" customFormat="1" ht="29.28" customHeight="1">
      <c r="B83" s="45"/>
      <c r="C83" s="107" t="s">
        <v>130</v>
      </c>
      <c r="D83" s="73"/>
      <c r="E83" s="73"/>
      <c r="F83" s="73"/>
      <c r="G83" s="73"/>
      <c r="H83" s="73"/>
      <c r="I83" s="190"/>
      <c r="J83" s="200">
        <f>BK83</f>
        <v>0</v>
      </c>
      <c r="K83" s="73"/>
      <c r="L83" s="71"/>
      <c r="M83" s="104"/>
      <c r="N83" s="105"/>
      <c r="O83" s="105"/>
      <c r="P83" s="201">
        <f>P84</f>
        <v>0</v>
      </c>
      <c r="Q83" s="105"/>
      <c r="R83" s="201">
        <f>R84</f>
        <v>306.36876549999999</v>
      </c>
      <c r="S83" s="105"/>
      <c r="T83" s="202">
        <f>T84</f>
        <v>0</v>
      </c>
      <c r="AT83" s="23" t="s">
        <v>77</v>
      </c>
      <c r="AU83" s="23" t="s">
        <v>131</v>
      </c>
      <c r="BK83" s="203">
        <f>BK84</f>
        <v>0</v>
      </c>
    </row>
    <row r="84" s="10" customFormat="1" ht="37.44" customHeight="1">
      <c r="B84" s="204"/>
      <c r="C84" s="205"/>
      <c r="D84" s="206" t="s">
        <v>77</v>
      </c>
      <c r="E84" s="207" t="s">
        <v>152</v>
      </c>
      <c r="F84" s="207" t="s">
        <v>153</v>
      </c>
      <c r="G84" s="205"/>
      <c r="H84" s="205"/>
      <c r="I84" s="208"/>
      <c r="J84" s="209">
        <f>BK84</f>
        <v>0</v>
      </c>
      <c r="K84" s="205"/>
      <c r="L84" s="210"/>
      <c r="M84" s="211"/>
      <c r="N84" s="212"/>
      <c r="O84" s="212"/>
      <c r="P84" s="213">
        <f>P85+P98+P103+P109+P130</f>
        <v>0</v>
      </c>
      <c r="Q84" s="212"/>
      <c r="R84" s="213">
        <f>R85+R98+R103+R109+R130</f>
        <v>306.36876549999999</v>
      </c>
      <c r="S84" s="212"/>
      <c r="T84" s="214">
        <f>T85+T98+T103+T109+T130</f>
        <v>0</v>
      </c>
      <c r="AR84" s="215" t="s">
        <v>86</v>
      </c>
      <c r="AT84" s="216" t="s">
        <v>77</v>
      </c>
      <c r="AU84" s="216" t="s">
        <v>78</v>
      </c>
      <c r="AY84" s="215" t="s">
        <v>154</v>
      </c>
      <c r="BK84" s="217">
        <f>BK85+BK98+BK103+BK109+BK130</f>
        <v>0</v>
      </c>
    </row>
    <row r="85" s="10" customFormat="1" ht="19.92" customHeight="1">
      <c r="B85" s="204"/>
      <c r="C85" s="205"/>
      <c r="D85" s="206" t="s">
        <v>77</v>
      </c>
      <c r="E85" s="218" t="s">
        <v>86</v>
      </c>
      <c r="F85" s="218" t="s">
        <v>155</v>
      </c>
      <c r="G85" s="205"/>
      <c r="H85" s="205"/>
      <c r="I85" s="208"/>
      <c r="J85" s="219">
        <f>BK85</f>
        <v>0</v>
      </c>
      <c r="K85" s="205"/>
      <c r="L85" s="210"/>
      <c r="M85" s="211"/>
      <c r="N85" s="212"/>
      <c r="O85" s="212"/>
      <c r="P85" s="213">
        <f>SUM(P86:P97)</f>
        <v>0</v>
      </c>
      <c r="Q85" s="212"/>
      <c r="R85" s="213">
        <f>SUM(R86:R97)</f>
        <v>128.59999999999999</v>
      </c>
      <c r="S85" s="212"/>
      <c r="T85" s="214">
        <f>SUM(T86:T97)</f>
        <v>0</v>
      </c>
      <c r="AR85" s="215" t="s">
        <v>86</v>
      </c>
      <c r="AT85" s="216" t="s">
        <v>77</v>
      </c>
      <c r="AU85" s="216" t="s">
        <v>86</v>
      </c>
      <c r="AY85" s="215" t="s">
        <v>154</v>
      </c>
      <c r="BK85" s="217">
        <f>SUM(BK86:BK97)</f>
        <v>0</v>
      </c>
    </row>
    <row r="86" s="1" customFormat="1" ht="34.2" customHeight="1">
      <c r="B86" s="45"/>
      <c r="C86" s="220" t="s">
        <v>86</v>
      </c>
      <c r="D86" s="220" t="s">
        <v>156</v>
      </c>
      <c r="E86" s="221" t="s">
        <v>271</v>
      </c>
      <c r="F86" s="222" t="s">
        <v>417</v>
      </c>
      <c r="G86" s="223" t="s">
        <v>170</v>
      </c>
      <c r="H86" s="224">
        <v>64.299999999999997</v>
      </c>
      <c r="I86" s="225"/>
      <c r="J86" s="226">
        <f>ROUND(I86*H86,2)</f>
        <v>0</v>
      </c>
      <c r="K86" s="222" t="s">
        <v>160</v>
      </c>
      <c r="L86" s="71"/>
      <c r="M86" s="227" t="s">
        <v>76</v>
      </c>
      <c r="N86" s="228" t="s">
        <v>48</v>
      </c>
      <c r="O86" s="46"/>
      <c r="P86" s="229">
        <f>O86*H86</f>
        <v>0</v>
      </c>
      <c r="Q86" s="229">
        <v>0</v>
      </c>
      <c r="R86" s="229">
        <f>Q86*H86</f>
        <v>0</v>
      </c>
      <c r="S86" s="229">
        <v>0</v>
      </c>
      <c r="T86" s="230">
        <f>S86*H86</f>
        <v>0</v>
      </c>
      <c r="AR86" s="23" t="s">
        <v>161</v>
      </c>
      <c r="AT86" s="23" t="s">
        <v>156</v>
      </c>
      <c r="AU86" s="23" t="s">
        <v>88</v>
      </c>
      <c r="AY86" s="23" t="s">
        <v>154</v>
      </c>
      <c r="BE86" s="231">
        <f>IF(N86="základní",J86,0)</f>
        <v>0</v>
      </c>
      <c r="BF86" s="231">
        <f>IF(N86="snížená",J86,0)</f>
        <v>0</v>
      </c>
      <c r="BG86" s="231">
        <f>IF(N86="zákl. přenesená",J86,0)</f>
        <v>0</v>
      </c>
      <c r="BH86" s="231">
        <f>IF(N86="sníž. přenesená",J86,0)</f>
        <v>0</v>
      </c>
      <c r="BI86" s="231">
        <f>IF(N86="nulová",J86,0)</f>
        <v>0</v>
      </c>
      <c r="BJ86" s="23" t="s">
        <v>86</v>
      </c>
      <c r="BK86" s="231">
        <f>ROUND(I86*H86,2)</f>
        <v>0</v>
      </c>
      <c r="BL86" s="23" t="s">
        <v>161</v>
      </c>
      <c r="BM86" s="23" t="s">
        <v>418</v>
      </c>
    </row>
    <row r="87" s="1" customFormat="1">
      <c r="B87" s="45"/>
      <c r="C87" s="73"/>
      <c r="D87" s="232" t="s">
        <v>163</v>
      </c>
      <c r="E87" s="73"/>
      <c r="F87" s="269" t="s">
        <v>274</v>
      </c>
      <c r="G87" s="73"/>
      <c r="H87" s="73"/>
      <c r="I87" s="190"/>
      <c r="J87" s="73"/>
      <c r="K87" s="73"/>
      <c r="L87" s="71"/>
      <c r="M87" s="234"/>
      <c r="N87" s="46"/>
      <c r="O87" s="46"/>
      <c r="P87" s="46"/>
      <c r="Q87" s="46"/>
      <c r="R87" s="46"/>
      <c r="S87" s="46"/>
      <c r="T87" s="94"/>
      <c r="AT87" s="23" t="s">
        <v>163</v>
      </c>
      <c r="AU87" s="23" t="s">
        <v>88</v>
      </c>
    </row>
    <row r="88" s="11" customFormat="1">
      <c r="B88" s="235"/>
      <c r="C88" s="236"/>
      <c r="D88" s="232" t="s">
        <v>165</v>
      </c>
      <c r="E88" s="237" t="s">
        <v>76</v>
      </c>
      <c r="F88" s="238" t="s">
        <v>419</v>
      </c>
      <c r="G88" s="236"/>
      <c r="H88" s="237" t="s">
        <v>76</v>
      </c>
      <c r="I88" s="239"/>
      <c r="J88" s="236"/>
      <c r="K88" s="236"/>
      <c r="L88" s="240"/>
      <c r="M88" s="241"/>
      <c r="N88" s="242"/>
      <c r="O88" s="242"/>
      <c r="P88" s="242"/>
      <c r="Q88" s="242"/>
      <c r="R88" s="242"/>
      <c r="S88" s="242"/>
      <c r="T88" s="243"/>
      <c r="AT88" s="244" t="s">
        <v>165</v>
      </c>
      <c r="AU88" s="244" t="s">
        <v>88</v>
      </c>
      <c r="AV88" s="11" t="s">
        <v>86</v>
      </c>
      <c r="AW88" s="11" t="s">
        <v>40</v>
      </c>
      <c r="AX88" s="11" t="s">
        <v>78</v>
      </c>
      <c r="AY88" s="244" t="s">
        <v>154</v>
      </c>
    </row>
    <row r="89" s="11" customFormat="1">
      <c r="B89" s="235"/>
      <c r="C89" s="236"/>
      <c r="D89" s="232" t="s">
        <v>165</v>
      </c>
      <c r="E89" s="237" t="s">
        <v>76</v>
      </c>
      <c r="F89" s="238" t="s">
        <v>420</v>
      </c>
      <c r="G89" s="236"/>
      <c r="H89" s="237" t="s">
        <v>76</v>
      </c>
      <c r="I89" s="239"/>
      <c r="J89" s="236"/>
      <c r="K89" s="236"/>
      <c r="L89" s="240"/>
      <c r="M89" s="241"/>
      <c r="N89" s="242"/>
      <c r="O89" s="242"/>
      <c r="P89" s="242"/>
      <c r="Q89" s="242"/>
      <c r="R89" s="242"/>
      <c r="S89" s="242"/>
      <c r="T89" s="243"/>
      <c r="AT89" s="244" t="s">
        <v>165</v>
      </c>
      <c r="AU89" s="244" t="s">
        <v>88</v>
      </c>
      <c r="AV89" s="11" t="s">
        <v>86</v>
      </c>
      <c r="AW89" s="11" t="s">
        <v>40</v>
      </c>
      <c r="AX89" s="11" t="s">
        <v>78</v>
      </c>
      <c r="AY89" s="244" t="s">
        <v>154</v>
      </c>
    </row>
    <row r="90" s="12" customFormat="1">
      <c r="B90" s="245"/>
      <c r="C90" s="246"/>
      <c r="D90" s="232" t="s">
        <v>165</v>
      </c>
      <c r="E90" s="247" t="s">
        <v>76</v>
      </c>
      <c r="F90" s="248" t="s">
        <v>421</v>
      </c>
      <c r="G90" s="246"/>
      <c r="H90" s="249">
        <v>64.299999999999997</v>
      </c>
      <c r="I90" s="250"/>
      <c r="J90" s="246"/>
      <c r="K90" s="246"/>
      <c r="L90" s="251"/>
      <c r="M90" s="252"/>
      <c r="N90" s="253"/>
      <c r="O90" s="253"/>
      <c r="P90" s="253"/>
      <c r="Q90" s="253"/>
      <c r="R90" s="253"/>
      <c r="S90" s="253"/>
      <c r="T90" s="254"/>
      <c r="AT90" s="255" t="s">
        <v>165</v>
      </c>
      <c r="AU90" s="255" t="s">
        <v>88</v>
      </c>
      <c r="AV90" s="12" t="s">
        <v>88</v>
      </c>
      <c r="AW90" s="12" t="s">
        <v>40</v>
      </c>
      <c r="AX90" s="12" t="s">
        <v>86</v>
      </c>
      <c r="AY90" s="255" t="s">
        <v>154</v>
      </c>
    </row>
    <row r="91" s="1" customFormat="1" ht="14.4" customHeight="1">
      <c r="B91" s="45"/>
      <c r="C91" s="256" t="s">
        <v>88</v>
      </c>
      <c r="D91" s="256" t="s">
        <v>198</v>
      </c>
      <c r="E91" s="257" t="s">
        <v>422</v>
      </c>
      <c r="F91" s="258" t="s">
        <v>423</v>
      </c>
      <c r="G91" s="259" t="s">
        <v>237</v>
      </c>
      <c r="H91" s="260">
        <v>128.59999999999999</v>
      </c>
      <c r="I91" s="261"/>
      <c r="J91" s="262">
        <f>ROUND(I91*H91,2)</f>
        <v>0</v>
      </c>
      <c r="K91" s="258" t="s">
        <v>160</v>
      </c>
      <c r="L91" s="263"/>
      <c r="M91" s="264" t="s">
        <v>76</v>
      </c>
      <c r="N91" s="265" t="s">
        <v>48</v>
      </c>
      <c r="O91" s="46"/>
      <c r="P91" s="229">
        <f>O91*H91</f>
        <v>0</v>
      </c>
      <c r="Q91" s="229">
        <v>1</v>
      </c>
      <c r="R91" s="229">
        <f>Q91*H91</f>
        <v>128.59999999999999</v>
      </c>
      <c r="S91" s="229">
        <v>0</v>
      </c>
      <c r="T91" s="230">
        <f>S91*H91</f>
        <v>0</v>
      </c>
      <c r="AR91" s="23" t="s">
        <v>201</v>
      </c>
      <c r="AT91" s="23" t="s">
        <v>198</v>
      </c>
      <c r="AU91" s="23" t="s">
        <v>88</v>
      </c>
      <c r="AY91" s="23" t="s">
        <v>154</v>
      </c>
      <c r="BE91" s="231">
        <f>IF(N91="základní",J91,0)</f>
        <v>0</v>
      </c>
      <c r="BF91" s="231">
        <f>IF(N91="snížená",J91,0)</f>
        <v>0</v>
      </c>
      <c r="BG91" s="231">
        <f>IF(N91="zákl. přenesená",J91,0)</f>
        <v>0</v>
      </c>
      <c r="BH91" s="231">
        <f>IF(N91="sníž. přenesená",J91,0)</f>
        <v>0</v>
      </c>
      <c r="BI91" s="231">
        <f>IF(N91="nulová",J91,0)</f>
        <v>0</v>
      </c>
      <c r="BJ91" s="23" t="s">
        <v>86</v>
      </c>
      <c r="BK91" s="231">
        <f>ROUND(I91*H91,2)</f>
        <v>0</v>
      </c>
      <c r="BL91" s="23" t="s">
        <v>161</v>
      </c>
      <c r="BM91" s="23" t="s">
        <v>424</v>
      </c>
    </row>
    <row r="92" s="12" customFormat="1">
      <c r="B92" s="245"/>
      <c r="C92" s="246"/>
      <c r="D92" s="232" t="s">
        <v>165</v>
      </c>
      <c r="E92" s="247" t="s">
        <v>76</v>
      </c>
      <c r="F92" s="248" t="s">
        <v>425</v>
      </c>
      <c r="G92" s="246"/>
      <c r="H92" s="249">
        <v>128.59999999999999</v>
      </c>
      <c r="I92" s="250"/>
      <c r="J92" s="246"/>
      <c r="K92" s="246"/>
      <c r="L92" s="251"/>
      <c r="M92" s="252"/>
      <c r="N92" s="253"/>
      <c r="O92" s="253"/>
      <c r="P92" s="253"/>
      <c r="Q92" s="253"/>
      <c r="R92" s="253"/>
      <c r="S92" s="253"/>
      <c r="T92" s="254"/>
      <c r="AT92" s="255" t="s">
        <v>165</v>
      </c>
      <c r="AU92" s="255" t="s">
        <v>88</v>
      </c>
      <c r="AV92" s="12" t="s">
        <v>88</v>
      </c>
      <c r="AW92" s="12" t="s">
        <v>40</v>
      </c>
      <c r="AX92" s="12" t="s">
        <v>86</v>
      </c>
      <c r="AY92" s="255" t="s">
        <v>154</v>
      </c>
    </row>
    <row r="93" s="1" customFormat="1" ht="34.2" customHeight="1">
      <c r="B93" s="45"/>
      <c r="C93" s="220" t="s">
        <v>176</v>
      </c>
      <c r="D93" s="220" t="s">
        <v>156</v>
      </c>
      <c r="E93" s="221" t="s">
        <v>363</v>
      </c>
      <c r="F93" s="222" t="s">
        <v>364</v>
      </c>
      <c r="G93" s="223" t="s">
        <v>193</v>
      </c>
      <c r="H93" s="224">
        <v>164.44999999999999</v>
      </c>
      <c r="I93" s="225"/>
      <c r="J93" s="226">
        <f>ROUND(I93*H93,2)</f>
        <v>0</v>
      </c>
      <c r="K93" s="222" t="s">
        <v>160</v>
      </c>
      <c r="L93" s="71"/>
      <c r="M93" s="227" t="s">
        <v>76</v>
      </c>
      <c r="N93" s="228" t="s">
        <v>48</v>
      </c>
      <c r="O93" s="46"/>
      <c r="P93" s="229">
        <f>O93*H93</f>
        <v>0</v>
      </c>
      <c r="Q93" s="229">
        <v>0</v>
      </c>
      <c r="R93" s="229">
        <f>Q93*H93</f>
        <v>0</v>
      </c>
      <c r="S93" s="229">
        <v>0</v>
      </c>
      <c r="T93" s="230">
        <f>S93*H93</f>
        <v>0</v>
      </c>
      <c r="AR93" s="23" t="s">
        <v>161</v>
      </c>
      <c r="AT93" s="23" t="s">
        <v>156</v>
      </c>
      <c r="AU93" s="23" t="s">
        <v>88</v>
      </c>
      <c r="AY93" s="23" t="s">
        <v>154</v>
      </c>
      <c r="BE93" s="231">
        <f>IF(N93="základní",J93,0)</f>
        <v>0</v>
      </c>
      <c r="BF93" s="231">
        <f>IF(N93="snížená",J93,0)</f>
        <v>0</v>
      </c>
      <c r="BG93" s="231">
        <f>IF(N93="zákl. přenesená",J93,0)</f>
        <v>0</v>
      </c>
      <c r="BH93" s="231">
        <f>IF(N93="sníž. přenesená",J93,0)</f>
        <v>0</v>
      </c>
      <c r="BI93" s="231">
        <f>IF(N93="nulová",J93,0)</f>
        <v>0</v>
      </c>
      <c r="BJ93" s="23" t="s">
        <v>86</v>
      </c>
      <c r="BK93" s="231">
        <f>ROUND(I93*H93,2)</f>
        <v>0</v>
      </c>
      <c r="BL93" s="23" t="s">
        <v>161</v>
      </c>
      <c r="BM93" s="23" t="s">
        <v>426</v>
      </c>
    </row>
    <row r="94" s="1" customFormat="1">
      <c r="B94" s="45"/>
      <c r="C94" s="73"/>
      <c r="D94" s="232" t="s">
        <v>163</v>
      </c>
      <c r="E94" s="73"/>
      <c r="F94" s="233" t="s">
        <v>366</v>
      </c>
      <c r="G94" s="73"/>
      <c r="H94" s="73"/>
      <c r="I94" s="190"/>
      <c r="J94" s="73"/>
      <c r="K94" s="73"/>
      <c r="L94" s="71"/>
      <c r="M94" s="234"/>
      <c r="N94" s="46"/>
      <c r="O94" s="46"/>
      <c r="P94" s="46"/>
      <c r="Q94" s="46"/>
      <c r="R94" s="46"/>
      <c r="S94" s="46"/>
      <c r="T94" s="94"/>
      <c r="AT94" s="23" t="s">
        <v>163</v>
      </c>
      <c r="AU94" s="23" t="s">
        <v>88</v>
      </c>
    </row>
    <row r="95" s="11" customFormat="1">
      <c r="B95" s="235"/>
      <c r="C95" s="236"/>
      <c r="D95" s="232" t="s">
        <v>165</v>
      </c>
      <c r="E95" s="237" t="s">
        <v>76</v>
      </c>
      <c r="F95" s="238" t="s">
        <v>394</v>
      </c>
      <c r="G95" s="236"/>
      <c r="H95" s="237" t="s">
        <v>76</v>
      </c>
      <c r="I95" s="239"/>
      <c r="J95" s="236"/>
      <c r="K95" s="236"/>
      <c r="L95" s="240"/>
      <c r="M95" s="241"/>
      <c r="N95" s="242"/>
      <c r="O95" s="242"/>
      <c r="P95" s="242"/>
      <c r="Q95" s="242"/>
      <c r="R95" s="242"/>
      <c r="S95" s="242"/>
      <c r="T95" s="243"/>
      <c r="AT95" s="244" t="s">
        <v>165</v>
      </c>
      <c r="AU95" s="244" t="s">
        <v>88</v>
      </c>
      <c r="AV95" s="11" t="s">
        <v>86</v>
      </c>
      <c r="AW95" s="11" t="s">
        <v>40</v>
      </c>
      <c r="AX95" s="11" t="s">
        <v>78</v>
      </c>
      <c r="AY95" s="244" t="s">
        <v>154</v>
      </c>
    </row>
    <row r="96" s="11" customFormat="1">
      <c r="B96" s="235"/>
      <c r="C96" s="236"/>
      <c r="D96" s="232" t="s">
        <v>165</v>
      </c>
      <c r="E96" s="237" t="s">
        <v>76</v>
      </c>
      <c r="F96" s="238" t="s">
        <v>395</v>
      </c>
      <c r="G96" s="236"/>
      <c r="H96" s="237" t="s">
        <v>76</v>
      </c>
      <c r="I96" s="239"/>
      <c r="J96" s="236"/>
      <c r="K96" s="236"/>
      <c r="L96" s="240"/>
      <c r="M96" s="241"/>
      <c r="N96" s="242"/>
      <c r="O96" s="242"/>
      <c r="P96" s="242"/>
      <c r="Q96" s="242"/>
      <c r="R96" s="242"/>
      <c r="S96" s="242"/>
      <c r="T96" s="243"/>
      <c r="AT96" s="244" t="s">
        <v>165</v>
      </c>
      <c r="AU96" s="244" t="s">
        <v>88</v>
      </c>
      <c r="AV96" s="11" t="s">
        <v>86</v>
      </c>
      <c r="AW96" s="11" t="s">
        <v>40</v>
      </c>
      <c r="AX96" s="11" t="s">
        <v>78</v>
      </c>
      <c r="AY96" s="244" t="s">
        <v>154</v>
      </c>
    </row>
    <row r="97" s="12" customFormat="1">
      <c r="B97" s="245"/>
      <c r="C97" s="246"/>
      <c r="D97" s="232" t="s">
        <v>165</v>
      </c>
      <c r="E97" s="247" t="s">
        <v>76</v>
      </c>
      <c r="F97" s="248" t="s">
        <v>427</v>
      </c>
      <c r="G97" s="246"/>
      <c r="H97" s="249">
        <v>164.44999999999999</v>
      </c>
      <c r="I97" s="250"/>
      <c r="J97" s="246"/>
      <c r="K97" s="246"/>
      <c r="L97" s="251"/>
      <c r="M97" s="252"/>
      <c r="N97" s="253"/>
      <c r="O97" s="253"/>
      <c r="P97" s="253"/>
      <c r="Q97" s="253"/>
      <c r="R97" s="253"/>
      <c r="S97" s="253"/>
      <c r="T97" s="254"/>
      <c r="AT97" s="255" t="s">
        <v>165</v>
      </c>
      <c r="AU97" s="255" t="s">
        <v>88</v>
      </c>
      <c r="AV97" s="12" t="s">
        <v>88</v>
      </c>
      <c r="AW97" s="12" t="s">
        <v>40</v>
      </c>
      <c r="AX97" s="12" t="s">
        <v>86</v>
      </c>
      <c r="AY97" s="255" t="s">
        <v>154</v>
      </c>
    </row>
    <row r="98" s="10" customFormat="1" ht="29.88" customHeight="1">
      <c r="B98" s="204"/>
      <c r="C98" s="205"/>
      <c r="D98" s="206" t="s">
        <v>77</v>
      </c>
      <c r="E98" s="218" t="s">
        <v>88</v>
      </c>
      <c r="F98" s="218" t="s">
        <v>302</v>
      </c>
      <c r="G98" s="205"/>
      <c r="H98" s="205"/>
      <c r="I98" s="208"/>
      <c r="J98" s="219">
        <f>BK98</f>
        <v>0</v>
      </c>
      <c r="K98" s="205"/>
      <c r="L98" s="210"/>
      <c r="M98" s="211"/>
      <c r="N98" s="212"/>
      <c r="O98" s="212"/>
      <c r="P98" s="213">
        <f>SUM(P99:P102)</f>
        <v>0</v>
      </c>
      <c r="Q98" s="212"/>
      <c r="R98" s="213">
        <f>SUM(R99:R102)</f>
        <v>32.388427499999999</v>
      </c>
      <c r="S98" s="212"/>
      <c r="T98" s="214">
        <f>SUM(T99:T102)</f>
        <v>0</v>
      </c>
      <c r="AR98" s="215" t="s">
        <v>86</v>
      </c>
      <c r="AT98" s="216" t="s">
        <v>77</v>
      </c>
      <c r="AU98" s="216" t="s">
        <v>86</v>
      </c>
      <c r="AY98" s="215" t="s">
        <v>154</v>
      </c>
      <c r="BK98" s="217">
        <f>SUM(BK99:BK102)</f>
        <v>0</v>
      </c>
    </row>
    <row r="99" s="1" customFormat="1" ht="22.8" customHeight="1">
      <c r="B99" s="45"/>
      <c r="C99" s="220" t="s">
        <v>161</v>
      </c>
      <c r="D99" s="220" t="s">
        <v>156</v>
      </c>
      <c r="E99" s="221" t="s">
        <v>310</v>
      </c>
      <c r="F99" s="222" t="s">
        <v>311</v>
      </c>
      <c r="G99" s="223" t="s">
        <v>193</v>
      </c>
      <c r="H99" s="224">
        <v>164.44999999999999</v>
      </c>
      <c r="I99" s="225"/>
      <c r="J99" s="226">
        <f>ROUND(I99*H99,2)</f>
        <v>0</v>
      </c>
      <c r="K99" s="222" t="s">
        <v>160</v>
      </c>
      <c r="L99" s="71"/>
      <c r="M99" s="227" t="s">
        <v>76</v>
      </c>
      <c r="N99" s="228" t="s">
        <v>48</v>
      </c>
      <c r="O99" s="46"/>
      <c r="P99" s="229">
        <f>O99*H99</f>
        <v>0</v>
      </c>
      <c r="Q99" s="229">
        <v>0.19694999999999999</v>
      </c>
      <c r="R99" s="229">
        <f>Q99*H99</f>
        <v>32.388427499999999</v>
      </c>
      <c r="S99" s="229">
        <v>0</v>
      </c>
      <c r="T99" s="230">
        <f>S99*H99</f>
        <v>0</v>
      </c>
      <c r="AR99" s="23" t="s">
        <v>161</v>
      </c>
      <c r="AT99" s="23" t="s">
        <v>156</v>
      </c>
      <c r="AU99" s="23" t="s">
        <v>88</v>
      </c>
      <c r="AY99" s="23" t="s">
        <v>154</v>
      </c>
      <c r="BE99" s="231">
        <f>IF(N99="základní",J99,0)</f>
        <v>0</v>
      </c>
      <c r="BF99" s="231">
        <f>IF(N99="snížená",J99,0)</f>
        <v>0</v>
      </c>
      <c r="BG99" s="231">
        <f>IF(N99="zákl. přenesená",J99,0)</f>
        <v>0</v>
      </c>
      <c r="BH99" s="231">
        <f>IF(N99="sníž. přenesená",J99,0)</f>
        <v>0</v>
      </c>
      <c r="BI99" s="231">
        <f>IF(N99="nulová",J99,0)</f>
        <v>0</v>
      </c>
      <c r="BJ99" s="23" t="s">
        <v>86</v>
      </c>
      <c r="BK99" s="231">
        <f>ROUND(I99*H99,2)</f>
        <v>0</v>
      </c>
      <c r="BL99" s="23" t="s">
        <v>161</v>
      </c>
      <c r="BM99" s="23" t="s">
        <v>428</v>
      </c>
    </row>
    <row r="100" s="11" customFormat="1">
      <c r="B100" s="235"/>
      <c r="C100" s="236"/>
      <c r="D100" s="232" t="s">
        <v>165</v>
      </c>
      <c r="E100" s="237" t="s">
        <v>76</v>
      </c>
      <c r="F100" s="238" t="s">
        <v>394</v>
      </c>
      <c r="G100" s="236"/>
      <c r="H100" s="237" t="s">
        <v>76</v>
      </c>
      <c r="I100" s="239"/>
      <c r="J100" s="236"/>
      <c r="K100" s="236"/>
      <c r="L100" s="240"/>
      <c r="M100" s="241"/>
      <c r="N100" s="242"/>
      <c r="O100" s="242"/>
      <c r="P100" s="242"/>
      <c r="Q100" s="242"/>
      <c r="R100" s="242"/>
      <c r="S100" s="242"/>
      <c r="T100" s="243"/>
      <c r="AT100" s="244" t="s">
        <v>165</v>
      </c>
      <c r="AU100" s="244" t="s">
        <v>88</v>
      </c>
      <c r="AV100" s="11" t="s">
        <v>86</v>
      </c>
      <c r="AW100" s="11" t="s">
        <v>40</v>
      </c>
      <c r="AX100" s="11" t="s">
        <v>78</v>
      </c>
      <c r="AY100" s="244" t="s">
        <v>154</v>
      </c>
    </row>
    <row r="101" s="11" customFormat="1">
      <c r="B101" s="235"/>
      <c r="C101" s="236"/>
      <c r="D101" s="232" t="s">
        <v>165</v>
      </c>
      <c r="E101" s="237" t="s">
        <v>76</v>
      </c>
      <c r="F101" s="238" t="s">
        <v>371</v>
      </c>
      <c r="G101" s="236"/>
      <c r="H101" s="237" t="s">
        <v>76</v>
      </c>
      <c r="I101" s="239"/>
      <c r="J101" s="236"/>
      <c r="K101" s="236"/>
      <c r="L101" s="240"/>
      <c r="M101" s="241"/>
      <c r="N101" s="242"/>
      <c r="O101" s="242"/>
      <c r="P101" s="242"/>
      <c r="Q101" s="242"/>
      <c r="R101" s="242"/>
      <c r="S101" s="242"/>
      <c r="T101" s="243"/>
      <c r="AT101" s="244" t="s">
        <v>165</v>
      </c>
      <c r="AU101" s="244" t="s">
        <v>88</v>
      </c>
      <c r="AV101" s="11" t="s">
        <v>86</v>
      </c>
      <c r="AW101" s="11" t="s">
        <v>40</v>
      </c>
      <c r="AX101" s="11" t="s">
        <v>78</v>
      </c>
      <c r="AY101" s="244" t="s">
        <v>154</v>
      </c>
    </row>
    <row r="102" s="12" customFormat="1">
      <c r="B102" s="245"/>
      <c r="C102" s="246"/>
      <c r="D102" s="232" t="s">
        <v>165</v>
      </c>
      <c r="E102" s="247" t="s">
        <v>76</v>
      </c>
      <c r="F102" s="248" t="s">
        <v>429</v>
      </c>
      <c r="G102" s="246"/>
      <c r="H102" s="249">
        <v>164.44999999999999</v>
      </c>
      <c r="I102" s="250"/>
      <c r="J102" s="246"/>
      <c r="K102" s="246"/>
      <c r="L102" s="251"/>
      <c r="M102" s="252"/>
      <c r="N102" s="253"/>
      <c r="O102" s="253"/>
      <c r="P102" s="253"/>
      <c r="Q102" s="253"/>
      <c r="R102" s="253"/>
      <c r="S102" s="253"/>
      <c r="T102" s="254"/>
      <c r="AT102" s="255" t="s">
        <v>165</v>
      </c>
      <c r="AU102" s="255" t="s">
        <v>88</v>
      </c>
      <c r="AV102" s="12" t="s">
        <v>88</v>
      </c>
      <c r="AW102" s="12" t="s">
        <v>40</v>
      </c>
      <c r="AX102" s="12" t="s">
        <v>86</v>
      </c>
      <c r="AY102" s="255" t="s">
        <v>154</v>
      </c>
    </row>
    <row r="103" s="10" customFormat="1" ht="29.88" customHeight="1">
      <c r="B103" s="204"/>
      <c r="C103" s="205"/>
      <c r="D103" s="206" t="s">
        <v>77</v>
      </c>
      <c r="E103" s="218" t="s">
        <v>176</v>
      </c>
      <c r="F103" s="218" t="s">
        <v>315</v>
      </c>
      <c r="G103" s="205"/>
      <c r="H103" s="205"/>
      <c r="I103" s="208"/>
      <c r="J103" s="219">
        <f>BK103</f>
        <v>0</v>
      </c>
      <c r="K103" s="205"/>
      <c r="L103" s="210"/>
      <c r="M103" s="211"/>
      <c r="N103" s="212"/>
      <c r="O103" s="212"/>
      <c r="P103" s="213">
        <f>SUM(P104:P108)</f>
        <v>0</v>
      </c>
      <c r="Q103" s="212"/>
      <c r="R103" s="213">
        <f>SUM(R104:R108)</f>
        <v>9.2998200000000004</v>
      </c>
      <c r="S103" s="212"/>
      <c r="T103" s="214">
        <f>SUM(T104:T108)</f>
        <v>0</v>
      </c>
      <c r="AR103" s="215" t="s">
        <v>86</v>
      </c>
      <c r="AT103" s="216" t="s">
        <v>77</v>
      </c>
      <c r="AU103" s="216" t="s">
        <v>86</v>
      </c>
      <c r="AY103" s="215" t="s">
        <v>154</v>
      </c>
      <c r="BK103" s="217">
        <f>SUM(BK104:BK108)</f>
        <v>0</v>
      </c>
    </row>
    <row r="104" s="1" customFormat="1" ht="79.8" customHeight="1">
      <c r="B104" s="45"/>
      <c r="C104" s="220" t="s">
        <v>189</v>
      </c>
      <c r="D104" s="220" t="s">
        <v>156</v>
      </c>
      <c r="E104" s="221" t="s">
        <v>430</v>
      </c>
      <c r="F104" s="222" t="s">
        <v>431</v>
      </c>
      <c r="G104" s="223" t="s">
        <v>170</v>
      </c>
      <c r="H104" s="224">
        <v>3</v>
      </c>
      <c r="I104" s="225"/>
      <c r="J104" s="226">
        <f>ROUND(I104*H104,2)</f>
        <v>0</v>
      </c>
      <c r="K104" s="222" t="s">
        <v>160</v>
      </c>
      <c r="L104" s="71"/>
      <c r="M104" s="227" t="s">
        <v>76</v>
      </c>
      <c r="N104" s="228" t="s">
        <v>48</v>
      </c>
      <c r="O104" s="46"/>
      <c r="P104" s="229">
        <f>O104*H104</f>
        <v>0</v>
      </c>
      <c r="Q104" s="229">
        <v>3.0999400000000001</v>
      </c>
      <c r="R104" s="229">
        <f>Q104*H104</f>
        <v>9.2998200000000004</v>
      </c>
      <c r="S104" s="229">
        <v>0</v>
      </c>
      <c r="T104" s="230">
        <f>S104*H104</f>
        <v>0</v>
      </c>
      <c r="AR104" s="23" t="s">
        <v>161</v>
      </c>
      <c r="AT104" s="23" t="s">
        <v>156</v>
      </c>
      <c r="AU104" s="23" t="s">
        <v>88</v>
      </c>
      <c r="AY104" s="23" t="s">
        <v>154</v>
      </c>
      <c r="BE104" s="231">
        <f>IF(N104="základní",J104,0)</f>
        <v>0</v>
      </c>
      <c r="BF104" s="231">
        <f>IF(N104="snížená",J104,0)</f>
        <v>0</v>
      </c>
      <c r="BG104" s="231">
        <f>IF(N104="zákl. přenesená",J104,0)</f>
        <v>0</v>
      </c>
      <c r="BH104" s="231">
        <f>IF(N104="sníž. přenesená",J104,0)</f>
        <v>0</v>
      </c>
      <c r="BI104" s="231">
        <f>IF(N104="nulová",J104,0)</f>
        <v>0</v>
      </c>
      <c r="BJ104" s="23" t="s">
        <v>86</v>
      </c>
      <c r="BK104" s="231">
        <f>ROUND(I104*H104,2)</f>
        <v>0</v>
      </c>
      <c r="BL104" s="23" t="s">
        <v>161</v>
      </c>
      <c r="BM104" s="23" t="s">
        <v>432</v>
      </c>
    </row>
    <row r="105" s="1" customFormat="1">
      <c r="B105" s="45"/>
      <c r="C105" s="73"/>
      <c r="D105" s="232" t="s">
        <v>163</v>
      </c>
      <c r="E105" s="73"/>
      <c r="F105" s="233" t="s">
        <v>433</v>
      </c>
      <c r="G105" s="73"/>
      <c r="H105" s="73"/>
      <c r="I105" s="190"/>
      <c r="J105" s="73"/>
      <c r="K105" s="73"/>
      <c r="L105" s="71"/>
      <c r="M105" s="234"/>
      <c r="N105" s="46"/>
      <c r="O105" s="46"/>
      <c r="P105" s="46"/>
      <c r="Q105" s="46"/>
      <c r="R105" s="46"/>
      <c r="S105" s="46"/>
      <c r="T105" s="94"/>
      <c r="AT105" s="23" t="s">
        <v>163</v>
      </c>
      <c r="AU105" s="23" t="s">
        <v>88</v>
      </c>
    </row>
    <row r="106" s="11" customFormat="1">
      <c r="B106" s="235"/>
      <c r="C106" s="236"/>
      <c r="D106" s="232" t="s">
        <v>165</v>
      </c>
      <c r="E106" s="237" t="s">
        <v>76</v>
      </c>
      <c r="F106" s="238" t="s">
        <v>394</v>
      </c>
      <c r="G106" s="236"/>
      <c r="H106" s="237" t="s">
        <v>76</v>
      </c>
      <c r="I106" s="239"/>
      <c r="J106" s="236"/>
      <c r="K106" s="236"/>
      <c r="L106" s="240"/>
      <c r="M106" s="241"/>
      <c r="N106" s="242"/>
      <c r="O106" s="242"/>
      <c r="P106" s="242"/>
      <c r="Q106" s="242"/>
      <c r="R106" s="242"/>
      <c r="S106" s="242"/>
      <c r="T106" s="243"/>
      <c r="AT106" s="244" t="s">
        <v>165</v>
      </c>
      <c r="AU106" s="244" t="s">
        <v>88</v>
      </c>
      <c r="AV106" s="11" t="s">
        <v>86</v>
      </c>
      <c r="AW106" s="11" t="s">
        <v>40</v>
      </c>
      <c r="AX106" s="11" t="s">
        <v>78</v>
      </c>
      <c r="AY106" s="244" t="s">
        <v>154</v>
      </c>
    </row>
    <row r="107" s="11" customFormat="1">
      <c r="B107" s="235"/>
      <c r="C107" s="236"/>
      <c r="D107" s="232" t="s">
        <v>165</v>
      </c>
      <c r="E107" s="237" t="s">
        <v>76</v>
      </c>
      <c r="F107" s="238" t="s">
        <v>434</v>
      </c>
      <c r="G107" s="236"/>
      <c r="H107" s="237" t="s">
        <v>76</v>
      </c>
      <c r="I107" s="239"/>
      <c r="J107" s="236"/>
      <c r="K107" s="236"/>
      <c r="L107" s="240"/>
      <c r="M107" s="241"/>
      <c r="N107" s="242"/>
      <c r="O107" s="242"/>
      <c r="P107" s="242"/>
      <c r="Q107" s="242"/>
      <c r="R107" s="242"/>
      <c r="S107" s="242"/>
      <c r="T107" s="243"/>
      <c r="AT107" s="244" t="s">
        <v>165</v>
      </c>
      <c r="AU107" s="244" t="s">
        <v>88</v>
      </c>
      <c r="AV107" s="11" t="s">
        <v>86</v>
      </c>
      <c r="AW107" s="11" t="s">
        <v>40</v>
      </c>
      <c r="AX107" s="11" t="s">
        <v>78</v>
      </c>
      <c r="AY107" s="244" t="s">
        <v>154</v>
      </c>
    </row>
    <row r="108" s="12" customFormat="1">
      <c r="B108" s="245"/>
      <c r="C108" s="246"/>
      <c r="D108" s="232" t="s">
        <v>165</v>
      </c>
      <c r="E108" s="247" t="s">
        <v>76</v>
      </c>
      <c r="F108" s="248" t="s">
        <v>435</v>
      </c>
      <c r="G108" s="246"/>
      <c r="H108" s="249">
        <v>3</v>
      </c>
      <c r="I108" s="250"/>
      <c r="J108" s="246"/>
      <c r="K108" s="246"/>
      <c r="L108" s="251"/>
      <c r="M108" s="252"/>
      <c r="N108" s="253"/>
      <c r="O108" s="253"/>
      <c r="P108" s="253"/>
      <c r="Q108" s="253"/>
      <c r="R108" s="253"/>
      <c r="S108" s="253"/>
      <c r="T108" s="254"/>
      <c r="AT108" s="255" t="s">
        <v>165</v>
      </c>
      <c r="AU108" s="255" t="s">
        <v>88</v>
      </c>
      <c r="AV108" s="12" t="s">
        <v>88</v>
      </c>
      <c r="AW108" s="12" t="s">
        <v>40</v>
      </c>
      <c r="AX108" s="12" t="s">
        <v>86</v>
      </c>
      <c r="AY108" s="255" t="s">
        <v>154</v>
      </c>
    </row>
    <row r="109" s="10" customFormat="1" ht="29.88" customHeight="1">
      <c r="B109" s="204"/>
      <c r="C109" s="205"/>
      <c r="D109" s="206" t="s">
        <v>77</v>
      </c>
      <c r="E109" s="218" t="s">
        <v>161</v>
      </c>
      <c r="F109" s="218" t="s">
        <v>336</v>
      </c>
      <c r="G109" s="205"/>
      <c r="H109" s="205"/>
      <c r="I109" s="208"/>
      <c r="J109" s="219">
        <f>BK109</f>
        <v>0</v>
      </c>
      <c r="K109" s="205"/>
      <c r="L109" s="210"/>
      <c r="M109" s="211"/>
      <c r="N109" s="212"/>
      <c r="O109" s="212"/>
      <c r="P109" s="213">
        <f>SUM(P110:P129)</f>
        <v>0</v>
      </c>
      <c r="Q109" s="212"/>
      <c r="R109" s="213">
        <f>SUM(R110:R129)</f>
        <v>136.08051800000001</v>
      </c>
      <c r="S109" s="212"/>
      <c r="T109" s="214">
        <f>SUM(T110:T129)</f>
        <v>0</v>
      </c>
      <c r="AR109" s="215" t="s">
        <v>86</v>
      </c>
      <c r="AT109" s="216" t="s">
        <v>77</v>
      </c>
      <c r="AU109" s="216" t="s">
        <v>86</v>
      </c>
      <c r="AY109" s="215" t="s">
        <v>154</v>
      </c>
      <c r="BK109" s="217">
        <f>SUM(BK110:BK129)</f>
        <v>0</v>
      </c>
    </row>
    <row r="110" s="1" customFormat="1" ht="22.8" customHeight="1">
      <c r="B110" s="45"/>
      <c r="C110" s="220" t="s">
        <v>197</v>
      </c>
      <c r="D110" s="220" t="s">
        <v>156</v>
      </c>
      <c r="E110" s="221" t="s">
        <v>373</v>
      </c>
      <c r="F110" s="222" t="s">
        <v>374</v>
      </c>
      <c r="G110" s="223" t="s">
        <v>170</v>
      </c>
      <c r="H110" s="224">
        <v>66.495000000000005</v>
      </c>
      <c r="I110" s="225"/>
      <c r="J110" s="226">
        <f>ROUND(I110*H110,2)</f>
        <v>0</v>
      </c>
      <c r="K110" s="222" t="s">
        <v>160</v>
      </c>
      <c r="L110" s="71"/>
      <c r="M110" s="227" t="s">
        <v>76</v>
      </c>
      <c r="N110" s="228" t="s">
        <v>48</v>
      </c>
      <c r="O110" s="46"/>
      <c r="P110" s="229">
        <f>O110*H110</f>
        <v>0</v>
      </c>
      <c r="Q110" s="229">
        <v>1.9967999999999999</v>
      </c>
      <c r="R110" s="229">
        <f>Q110*H110</f>
        <v>132.77721600000001</v>
      </c>
      <c r="S110" s="229">
        <v>0</v>
      </c>
      <c r="T110" s="230">
        <f>S110*H110</f>
        <v>0</v>
      </c>
      <c r="AR110" s="23" t="s">
        <v>161</v>
      </c>
      <c r="AT110" s="23" t="s">
        <v>156</v>
      </c>
      <c r="AU110" s="23" t="s">
        <v>88</v>
      </c>
      <c r="AY110" s="23" t="s">
        <v>154</v>
      </c>
      <c r="BE110" s="231">
        <f>IF(N110="základní",J110,0)</f>
        <v>0</v>
      </c>
      <c r="BF110" s="231">
        <f>IF(N110="snížená",J110,0)</f>
        <v>0</v>
      </c>
      <c r="BG110" s="231">
        <f>IF(N110="zákl. přenesená",J110,0)</f>
        <v>0</v>
      </c>
      <c r="BH110" s="231">
        <f>IF(N110="sníž. přenesená",J110,0)</f>
        <v>0</v>
      </c>
      <c r="BI110" s="231">
        <f>IF(N110="nulová",J110,0)</f>
        <v>0</v>
      </c>
      <c r="BJ110" s="23" t="s">
        <v>86</v>
      </c>
      <c r="BK110" s="231">
        <f>ROUND(I110*H110,2)</f>
        <v>0</v>
      </c>
      <c r="BL110" s="23" t="s">
        <v>161</v>
      </c>
      <c r="BM110" s="23" t="s">
        <v>436</v>
      </c>
    </row>
    <row r="111" s="1" customFormat="1">
      <c r="B111" s="45"/>
      <c r="C111" s="73"/>
      <c r="D111" s="232" t="s">
        <v>163</v>
      </c>
      <c r="E111" s="73"/>
      <c r="F111" s="233" t="s">
        <v>376</v>
      </c>
      <c r="G111" s="73"/>
      <c r="H111" s="73"/>
      <c r="I111" s="190"/>
      <c r="J111" s="73"/>
      <c r="K111" s="73"/>
      <c r="L111" s="71"/>
      <c r="M111" s="234"/>
      <c r="N111" s="46"/>
      <c r="O111" s="46"/>
      <c r="P111" s="46"/>
      <c r="Q111" s="46"/>
      <c r="R111" s="46"/>
      <c r="S111" s="46"/>
      <c r="T111" s="94"/>
      <c r="AT111" s="23" t="s">
        <v>163</v>
      </c>
      <c r="AU111" s="23" t="s">
        <v>88</v>
      </c>
    </row>
    <row r="112" s="11" customFormat="1">
      <c r="B112" s="235"/>
      <c r="C112" s="236"/>
      <c r="D112" s="232" t="s">
        <v>165</v>
      </c>
      <c r="E112" s="237" t="s">
        <v>76</v>
      </c>
      <c r="F112" s="238" t="s">
        <v>394</v>
      </c>
      <c r="G112" s="236"/>
      <c r="H112" s="237" t="s">
        <v>76</v>
      </c>
      <c r="I112" s="239"/>
      <c r="J112" s="236"/>
      <c r="K112" s="236"/>
      <c r="L112" s="240"/>
      <c r="M112" s="241"/>
      <c r="N112" s="242"/>
      <c r="O112" s="242"/>
      <c r="P112" s="242"/>
      <c r="Q112" s="242"/>
      <c r="R112" s="242"/>
      <c r="S112" s="242"/>
      <c r="T112" s="243"/>
      <c r="AT112" s="244" t="s">
        <v>165</v>
      </c>
      <c r="AU112" s="244" t="s">
        <v>88</v>
      </c>
      <c r="AV112" s="11" t="s">
        <v>86</v>
      </c>
      <c r="AW112" s="11" t="s">
        <v>40</v>
      </c>
      <c r="AX112" s="11" t="s">
        <v>78</v>
      </c>
      <c r="AY112" s="244" t="s">
        <v>154</v>
      </c>
    </row>
    <row r="113" s="11" customFormat="1">
      <c r="B113" s="235"/>
      <c r="C113" s="236"/>
      <c r="D113" s="232" t="s">
        <v>165</v>
      </c>
      <c r="E113" s="237" t="s">
        <v>76</v>
      </c>
      <c r="F113" s="238" t="s">
        <v>377</v>
      </c>
      <c r="G113" s="236"/>
      <c r="H113" s="237" t="s">
        <v>76</v>
      </c>
      <c r="I113" s="239"/>
      <c r="J113" s="236"/>
      <c r="K113" s="236"/>
      <c r="L113" s="240"/>
      <c r="M113" s="241"/>
      <c r="N113" s="242"/>
      <c r="O113" s="242"/>
      <c r="P113" s="242"/>
      <c r="Q113" s="242"/>
      <c r="R113" s="242"/>
      <c r="S113" s="242"/>
      <c r="T113" s="243"/>
      <c r="AT113" s="244" t="s">
        <v>165</v>
      </c>
      <c r="AU113" s="244" t="s">
        <v>88</v>
      </c>
      <c r="AV113" s="11" t="s">
        <v>86</v>
      </c>
      <c r="AW113" s="11" t="s">
        <v>40</v>
      </c>
      <c r="AX113" s="11" t="s">
        <v>78</v>
      </c>
      <c r="AY113" s="244" t="s">
        <v>154</v>
      </c>
    </row>
    <row r="114" s="12" customFormat="1">
      <c r="B114" s="245"/>
      <c r="C114" s="246"/>
      <c r="D114" s="232" t="s">
        <v>165</v>
      </c>
      <c r="E114" s="247" t="s">
        <v>76</v>
      </c>
      <c r="F114" s="248" t="s">
        <v>437</v>
      </c>
      <c r="G114" s="246"/>
      <c r="H114" s="249">
        <v>66.495000000000005</v>
      </c>
      <c r="I114" s="250"/>
      <c r="J114" s="246"/>
      <c r="K114" s="246"/>
      <c r="L114" s="251"/>
      <c r="M114" s="252"/>
      <c r="N114" s="253"/>
      <c r="O114" s="253"/>
      <c r="P114" s="253"/>
      <c r="Q114" s="253"/>
      <c r="R114" s="253"/>
      <c r="S114" s="253"/>
      <c r="T114" s="254"/>
      <c r="AT114" s="255" t="s">
        <v>165</v>
      </c>
      <c r="AU114" s="255" t="s">
        <v>88</v>
      </c>
      <c r="AV114" s="12" t="s">
        <v>88</v>
      </c>
      <c r="AW114" s="12" t="s">
        <v>40</v>
      </c>
      <c r="AX114" s="12" t="s">
        <v>86</v>
      </c>
      <c r="AY114" s="255" t="s">
        <v>154</v>
      </c>
    </row>
    <row r="115" s="1" customFormat="1" ht="22.8" customHeight="1">
      <c r="B115" s="45"/>
      <c r="C115" s="220" t="s">
        <v>203</v>
      </c>
      <c r="D115" s="220" t="s">
        <v>156</v>
      </c>
      <c r="E115" s="221" t="s">
        <v>379</v>
      </c>
      <c r="F115" s="222" t="s">
        <v>380</v>
      </c>
      <c r="G115" s="223" t="s">
        <v>193</v>
      </c>
      <c r="H115" s="224">
        <v>164.44999999999999</v>
      </c>
      <c r="I115" s="225"/>
      <c r="J115" s="226">
        <f>ROUND(I115*H115,2)</f>
        <v>0</v>
      </c>
      <c r="K115" s="222" t="s">
        <v>160</v>
      </c>
      <c r="L115" s="71"/>
      <c r="M115" s="227" t="s">
        <v>76</v>
      </c>
      <c r="N115" s="228" t="s">
        <v>48</v>
      </c>
      <c r="O115" s="46"/>
      <c r="P115" s="229">
        <f>O115*H115</f>
        <v>0</v>
      </c>
      <c r="Q115" s="229">
        <v>0</v>
      </c>
      <c r="R115" s="229">
        <f>Q115*H115</f>
        <v>0</v>
      </c>
      <c r="S115" s="229">
        <v>0</v>
      </c>
      <c r="T115" s="230">
        <f>S115*H115</f>
        <v>0</v>
      </c>
      <c r="AR115" s="23" t="s">
        <v>161</v>
      </c>
      <c r="AT115" s="23" t="s">
        <v>156</v>
      </c>
      <c r="AU115" s="23" t="s">
        <v>88</v>
      </c>
      <c r="AY115" s="23" t="s">
        <v>154</v>
      </c>
      <c r="BE115" s="231">
        <f>IF(N115="základní",J115,0)</f>
        <v>0</v>
      </c>
      <c r="BF115" s="231">
        <f>IF(N115="snížená",J115,0)</f>
        <v>0</v>
      </c>
      <c r="BG115" s="231">
        <f>IF(N115="zákl. přenesená",J115,0)</f>
        <v>0</v>
      </c>
      <c r="BH115" s="231">
        <f>IF(N115="sníž. přenesená",J115,0)</f>
        <v>0</v>
      </c>
      <c r="BI115" s="231">
        <f>IF(N115="nulová",J115,0)</f>
        <v>0</v>
      </c>
      <c r="BJ115" s="23" t="s">
        <v>86</v>
      </c>
      <c r="BK115" s="231">
        <f>ROUND(I115*H115,2)</f>
        <v>0</v>
      </c>
      <c r="BL115" s="23" t="s">
        <v>161</v>
      </c>
      <c r="BM115" s="23" t="s">
        <v>438</v>
      </c>
    </row>
    <row r="116" s="1" customFormat="1">
      <c r="B116" s="45"/>
      <c r="C116" s="73"/>
      <c r="D116" s="232" t="s">
        <v>163</v>
      </c>
      <c r="E116" s="73"/>
      <c r="F116" s="233" t="s">
        <v>376</v>
      </c>
      <c r="G116" s="73"/>
      <c r="H116" s="73"/>
      <c r="I116" s="190"/>
      <c r="J116" s="73"/>
      <c r="K116" s="73"/>
      <c r="L116" s="71"/>
      <c r="M116" s="234"/>
      <c r="N116" s="46"/>
      <c r="O116" s="46"/>
      <c r="P116" s="46"/>
      <c r="Q116" s="46"/>
      <c r="R116" s="46"/>
      <c r="S116" s="46"/>
      <c r="T116" s="94"/>
      <c r="AT116" s="23" t="s">
        <v>163</v>
      </c>
      <c r="AU116" s="23" t="s">
        <v>88</v>
      </c>
    </row>
    <row r="117" s="1" customFormat="1">
      <c r="B117" s="45"/>
      <c r="C117" s="73"/>
      <c r="D117" s="232" t="s">
        <v>275</v>
      </c>
      <c r="E117" s="73"/>
      <c r="F117" s="233" t="s">
        <v>382</v>
      </c>
      <c r="G117" s="73"/>
      <c r="H117" s="73"/>
      <c r="I117" s="190"/>
      <c r="J117" s="73"/>
      <c r="K117" s="73"/>
      <c r="L117" s="71"/>
      <c r="M117" s="234"/>
      <c r="N117" s="46"/>
      <c r="O117" s="46"/>
      <c r="P117" s="46"/>
      <c r="Q117" s="46"/>
      <c r="R117" s="46"/>
      <c r="S117" s="46"/>
      <c r="T117" s="94"/>
      <c r="AT117" s="23" t="s">
        <v>275</v>
      </c>
      <c r="AU117" s="23" t="s">
        <v>88</v>
      </c>
    </row>
    <row r="118" s="11" customFormat="1">
      <c r="B118" s="235"/>
      <c r="C118" s="236"/>
      <c r="D118" s="232" t="s">
        <v>165</v>
      </c>
      <c r="E118" s="237" t="s">
        <v>76</v>
      </c>
      <c r="F118" s="238" t="s">
        <v>394</v>
      </c>
      <c r="G118" s="236"/>
      <c r="H118" s="237" t="s">
        <v>76</v>
      </c>
      <c r="I118" s="239"/>
      <c r="J118" s="236"/>
      <c r="K118" s="236"/>
      <c r="L118" s="240"/>
      <c r="M118" s="241"/>
      <c r="N118" s="242"/>
      <c r="O118" s="242"/>
      <c r="P118" s="242"/>
      <c r="Q118" s="242"/>
      <c r="R118" s="242"/>
      <c r="S118" s="242"/>
      <c r="T118" s="243"/>
      <c r="AT118" s="244" t="s">
        <v>165</v>
      </c>
      <c r="AU118" s="244" t="s">
        <v>88</v>
      </c>
      <c r="AV118" s="11" t="s">
        <v>86</v>
      </c>
      <c r="AW118" s="11" t="s">
        <v>40</v>
      </c>
      <c r="AX118" s="11" t="s">
        <v>78</v>
      </c>
      <c r="AY118" s="244" t="s">
        <v>154</v>
      </c>
    </row>
    <row r="119" s="11" customFormat="1">
      <c r="B119" s="235"/>
      <c r="C119" s="236"/>
      <c r="D119" s="232" t="s">
        <v>165</v>
      </c>
      <c r="E119" s="237" t="s">
        <v>76</v>
      </c>
      <c r="F119" s="238" t="s">
        <v>383</v>
      </c>
      <c r="G119" s="236"/>
      <c r="H119" s="237" t="s">
        <v>76</v>
      </c>
      <c r="I119" s="239"/>
      <c r="J119" s="236"/>
      <c r="K119" s="236"/>
      <c r="L119" s="240"/>
      <c r="M119" s="241"/>
      <c r="N119" s="242"/>
      <c r="O119" s="242"/>
      <c r="P119" s="242"/>
      <c r="Q119" s="242"/>
      <c r="R119" s="242"/>
      <c r="S119" s="242"/>
      <c r="T119" s="243"/>
      <c r="AT119" s="244" t="s">
        <v>165</v>
      </c>
      <c r="AU119" s="244" t="s">
        <v>88</v>
      </c>
      <c r="AV119" s="11" t="s">
        <v>86</v>
      </c>
      <c r="AW119" s="11" t="s">
        <v>40</v>
      </c>
      <c r="AX119" s="11" t="s">
        <v>78</v>
      </c>
      <c r="AY119" s="244" t="s">
        <v>154</v>
      </c>
    </row>
    <row r="120" s="12" customFormat="1">
      <c r="B120" s="245"/>
      <c r="C120" s="246"/>
      <c r="D120" s="232" t="s">
        <v>165</v>
      </c>
      <c r="E120" s="247" t="s">
        <v>76</v>
      </c>
      <c r="F120" s="248" t="s">
        <v>439</v>
      </c>
      <c r="G120" s="246"/>
      <c r="H120" s="249">
        <v>164.44999999999999</v>
      </c>
      <c r="I120" s="250"/>
      <c r="J120" s="246"/>
      <c r="K120" s="246"/>
      <c r="L120" s="251"/>
      <c r="M120" s="252"/>
      <c r="N120" s="253"/>
      <c r="O120" s="253"/>
      <c r="P120" s="253"/>
      <c r="Q120" s="253"/>
      <c r="R120" s="253"/>
      <c r="S120" s="253"/>
      <c r="T120" s="254"/>
      <c r="AT120" s="255" t="s">
        <v>165</v>
      </c>
      <c r="AU120" s="255" t="s">
        <v>88</v>
      </c>
      <c r="AV120" s="12" t="s">
        <v>88</v>
      </c>
      <c r="AW120" s="12" t="s">
        <v>40</v>
      </c>
      <c r="AX120" s="12" t="s">
        <v>86</v>
      </c>
      <c r="AY120" s="255" t="s">
        <v>154</v>
      </c>
    </row>
    <row r="121" s="1" customFormat="1" ht="34.2" customHeight="1">
      <c r="B121" s="45"/>
      <c r="C121" s="220" t="s">
        <v>201</v>
      </c>
      <c r="D121" s="220" t="s">
        <v>156</v>
      </c>
      <c r="E121" s="221" t="s">
        <v>403</v>
      </c>
      <c r="F121" s="222" t="s">
        <v>404</v>
      </c>
      <c r="G121" s="223" t="s">
        <v>193</v>
      </c>
      <c r="H121" s="224">
        <v>3.7999999999999998</v>
      </c>
      <c r="I121" s="225"/>
      <c r="J121" s="226">
        <f>ROUND(I121*H121,2)</f>
        <v>0</v>
      </c>
      <c r="K121" s="222" t="s">
        <v>160</v>
      </c>
      <c r="L121" s="71"/>
      <c r="M121" s="227" t="s">
        <v>76</v>
      </c>
      <c r="N121" s="228" t="s">
        <v>48</v>
      </c>
      <c r="O121" s="46"/>
      <c r="P121" s="229">
        <f>O121*H121</f>
        <v>0</v>
      </c>
      <c r="Q121" s="229">
        <v>0.56869000000000003</v>
      </c>
      <c r="R121" s="229">
        <f>Q121*H121</f>
        <v>2.161022</v>
      </c>
      <c r="S121" s="229">
        <v>0</v>
      </c>
      <c r="T121" s="230">
        <f>S121*H121</f>
        <v>0</v>
      </c>
      <c r="AR121" s="23" t="s">
        <v>161</v>
      </c>
      <c r="AT121" s="23" t="s">
        <v>156</v>
      </c>
      <c r="AU121" s="23" t="s">
        <v>88</v>
      </c>
      <c r="AY121" s="23" t="s">
        <v>154</v>
      </c>
      <c r="BE121" s="231">
        <f>IF(N121="základní",J121,0)</f>
        <v>0</v>
      </c>
      <c r="BF121" s="231">
        <f>IF(N121="snížená",J121,0)</f>
        <v>0</v>
      </c>
      <c r="BG121" s="231">
        <f>IF(N121="zákl. přenesená",J121,0)</f>
        <v>0</v>
      </c>
      <c r="BH121" s="231">
        <f>IF(N121="sníž. přenesená",J121,0)</f>
        <v>0</v>
      </c>
      <c r="BI121" s="231">
        <f>IF(N121="nulová",J121,0)</f>
        <v>0</v>
      </c>
      <c r="BJ121" s="23" t="s">
        <v>86</v>
      </c>
      <c r="BK121" s="231">
        <f>ROUND(I121*H121,2)</f>
        <v>0</v>
      </c>
      <c r="BL121" s="23" t="s">
        <v>161</v>
      </c>
      <c r="BM121" s="23" t="s">
        <v>440</v>
      </c>
    </row>
    <row r="122" s="1" customFormat="1">
      <c r="B122" s="45"/>
      <c r="C122" s="73"/>
      <c r="D122" s="232" t="s">
        <v>163</v>
      </c>
      <c r="E122" s="73"/>
      <c r="F122" s="233" t="s">
        <v>406</v>
      </c>
      <c r="G122" s="73"/>
      <c r="H122" s="73"/>
      <c r="I122" s="190"/>
      <c r="J122" s="73"/>
      <c r="K122" s="73"/>
      <c r="L122" s="71"/>
      <c r="M122" s="234"/>
      <c r="N122" s="46"/>
      <c r="O122" s="46"/>
      <c r="P122" s="46"/>
      <c r="Q122" s="46"/>
      <c r="R122" s="46"/>
      <c r="S122" s="46"/>
      <c r="T122" s="94"/>
      <c r="AT122" s="23" t="s">
        <v>163</v>
      </c>
      <c r="AU122" s="23" t="s">
        <v>88</v>
      </c>
    </row>
    <row r="123" s="11" customFormat="1">
      <c r="B123" s="235"/>
      <c r="C123" s="236"/>
      <c r="D123" s="232" t="s">
        <v>165</v>
      </c>
      <c r="E123" s="237" t="s">
        <v>76</v>
      </c>
      <c r="F123" s="238" t="s">
        <v>394</v>
      </c>
      <c r="G123" s="236"/>
      <c r="H123" s="237" t="s">
        <v>76</v>
      </c>
      <c r="I123" s="239"/>
      <c r="J123" s="236"/>
      <c r="K123" s="236"/>
      <c r="L123" s="240"/>
      <c r="M123" s="241"/>
      <c r="N123" s="242"/>
      <c r="O123" s="242"/>
      <c r="P123" s="242"/>
      <c r="Q123" s="242"/>
      <c r="R123" s="242"/>
      <c r="S123" s="242"/>
      <c r="T123" s="243"/>
      <c r="AT123" s="244" t="s">
        <v>165</v>
      </c>
      <c r="AU123" s="244" t="s">
        <v>88</v>
      </c>
      <c r="AV123" s="11" t="s">
        <v>86</v>
      </c>
      <c r="AW123" s="11" t="s">
        <v>40</v>
      </c>
      <c r="AX123" s="11" t="s">
        <v>78</v>
      </c>
      <c r="AY123" s="244" t="s">
        <v>154</v>
      </c>
    </row>
    <row r="124" s="12" customFormat="1">
      <c r="B124" s="245"/>
      <c r="C124" s="246"/>
      <c r="D124" s="232" t="s">
        <v>165</v>
      </c>
      <c r="E124" s="247" t="s">
        <v>76</v>
      </c>
      <c r="F124" s="248" t="s">
        <v>441</v>
      </c>
      <c r="G124" s="246"/>
      <c r="H124" s="249">
        <v>3.7999999999999998</v>
      </c>
      <c r="I124" s="250"/>
      <c r="J124" s="246"/>
      <c r="K124" s="246"/>
      <c r="L124" s="251"/>
      <c r="M124" s="252"/>
      <c r="N124" s="253"/>
      <c r="O124" s="253"/>
      <c r="P124" s="253"/>
      <c r="Q124" s="253"/>
      <c r="R124" s="253"/>
      <c r="S124" s="253"/>
      <c r="T124" s="254"/>
      <c r="AT124" s="255" t="s">
        <v>165</v>
      </c>
      <c r="AU124" s="255" t="s">
        <v>88</v>
      </c>
      <c r="AV124" s="12" t="s">
        <v>88</v>
      </c>
      <c r="AW124" s="12" t="s">
        <v>40</v>
      </c>
      <c r="AX124" s="12" t="s">
        <v>86</v>
      </c>
      <c r="AY124" s="255" t="s">
        <v>154</v>
      </c>
    </row>
    <row r="125" s="1" customFormat="1" ht="14.4" customHeight="1">
      <c r="B125" s="45"/>
      <c r="C125" s="220" t="s">
        <v>215</v>
      </c>
      <c r="D125" s="220" t="s">
        <v>156</v>
      </c>
      <c r="E125" s="221" t="s">
        <v>408</v>
      </c>
      <c r="F125" s="222" t="s">
        <v>409</v>
      </c>
      <c r="G125" s="223" t="s">
        <v>193</v>
      </c>
      <c r="H125" s="224">
        <v>3.7999999999999998</v>
      </c>
      <c r="I125" s="225"/>
      <c r="J125" s="226">
        <f>ROUND(I125*H125,2)</f>
        <v>0</v>
      </c>
      <c r="K125" s="222" t="s">
        <v>160</v>
      </c>
      <c r="L125" s="71"/>
      <c r="M125" s="227" t="s">
        <v>76</v>
      </c>
      <c r="N125" s="228" t="s">
        <v>48</v>
      </c>
      <c r="O125" s="46"/>
      <c r="P125" s="229">
        <f>O125*H125</f>
        <v>0</v>
      </c>
      <c r="Q125" s="229">
        <v>0.30059999999999998</v>
      </c>
      <c r="R125" s="229">
        <f>Q125*H125</f>
        <v>1.14228</v>
      </c>
      <c r="S125" s="229">
        <v>0</v>
      </c>
      <c r="T125" s="230">
        <f>S125*H125</f>
        <v>0</v>
      </c>
      <c r="AR125" s="23" t="s">
        <v>161</v>
      </c>
      <c r="AT125" s="23" t="s">
        <v>156</v>
      </c>
      <c r="AU125" s="23" t="s">
        <v>88</v>
      </c>
      <c r="AY125" s="23" t="s">
        <v>154</v>
      </c>
      <c r="BE125" s="231">
        <f>IF(N125="základní",J125,0)</f>
        <v>0</v>
      </c>
      <c r="BF125" s="231">
        <f>IF(N125="snížená",J125,0)</f>
        <v>0</v>
      </c>
      <c r="BG125" s="231">
        <f>IF(N125="zákl. přenesená",J125,0)</f>
        <v>0</v>
      </c>
      <c r="BH125" s="231">
        <f>IF(N125="sníž. přenesená",J125,0)</f>
        <v>0</v>
      </c>
      <c r="BI125" s="231">
        <f>IF(N125="nulová",J125,0)</f>
        <v>0</v>
      </c>
      <c r="BJ125" s="23" t="s">
        <v>86</v>
      </c>
      <c r="BK125" s="231">
        <f>ROUND(I125*H125,2)</f>
        <v>0</v>
      </c>
      <c r="BL125" s="23" t="s">
        <v>161</v>
      </c>
      <c r="BM125" s="23" t="s">
        <v>442</v>
      </c>
    </row>
    <row r="126" s="1" customFormat="1">
      <c r="B126" s="45"/>
      <c r="C126" s="73"/>
      <c r="D126" s="232" t="s">
        <v>163</v>
      </c>
      <c r="E126" s="73"/>
      <c r="F126" s="233" t="s">
        <v>411</v>
      </c>
      <c r="G126" s="73"/>
      <c r="H126" s="73"/>
      <c r="I126" s="190"/>
      <c r="J126" s="73"/>
      <c r="K126" s="73"/>
      <c r="L126" s="71"/>
      <c r="M126" s="234"/>
      <c r="N126" s="46"/>
      <c r="O126" s="46"/>
      <c r="P126" s="46"/>
      <c r="Q126" s="46"/>
      <c r="R126" s="46"/>
      <c r="S126" s="46"/>
      <c r="T126" s="94"/>
      <c r="AT126" s="23" t="s">
        <v>163</v>
      </c>
      <c r="AU126" s="23" t="s">
        <v>88</v>
      </c>
    </row>
    <row r="127" s="11" customFormat="1">
      <c r="B127" s="235"/>
      <c r="C127" s="236"/>
      <c r="D127" s="232" t="s">
        <v>165</v>
      </c>
      <c r="E127" s="237" t="s">
        <v>76</v>
      </c>
      <c r="F127" s="238" t="s">
        <v>394</v>
      </c>
      <c r="G127" s="236"/>
      <c r="H127" s="237" t="s">
        <v>76</v>
      </c>
      <c r="I127" s="239"/>
      <c r="J127" s="236"/>
      <c r="K127" s="236"/>
      <c r="L127" s="240"/>
      <c r="M127" s="241"/>
      <c r="N127" s="242"/>
      <c r="O127" s="242"/>
      <c r="P127" s="242"/>
      <c r="Q127" s="242"/>
      <c r="R127" s="242"/>
      <c r="S127" s="242"/>
      <c r="T127" s="243"/>
      <c r="AT127" s="244" t="s">
        <v>165</v>
      </c>
      <c r="AU127" s="244" t="s">
        <v>88</v>
      </c>
      <c r="AV127" s="11" t="s">
        <v>86</v>
      </c>
      <c r="AW127" s="11" t="s">
        <v>40</v>
      </c>
      <c r="AX127" s="11" t="s">
        <v>78</v>
      </c>
      <c r="AY127" s="244" t="s">
        <v>154</v>
      </c>
    </row>
    <row r="128" s="11" customFormat="1">
      <c r="B128" s="235"/>
      <c r="C128" s="236"/>
      <c r="D128" s="232" t="s">
        <v>165</v>
      </c>
      <c r="E128" s="237" t="s">
        <v>76</v>
      </c>
      <c r="F128" s="238" t="s">
        <v>412</v>
      </c>
      <c r="G128" s="236"/>
      <c r="H128" s="237" t="s">
        <v>76</v>
      </c>
      <c r="I128" s="239"/>
      <c r="J128" s="236"/>
      <c r="K128" s="236"/>
      <c r="L128" s="240"/>
      <c r="M128" s="241"/>
      <c r="N128" s="242"/>
      <c r="O128" s="242"/>
      <c r="P128" s="242"/>
      <c r="Q128" s="242"/>
      <c r="R128" s="242"/>
      <c r="S128" s="242"/>
      <c r="T128" s="243"/>
      <c r="AT128" s="244" t="s">
        <v>165</v>
      </c>
      <c r="AU128" s="244" t="s">
        <v>88</v>
      </c>
      <c r="AV128" s="11" t="s">
        <v>86</v>
      </c>
      <c r="AW128" s="11" t="s">
        <v>40</v>
      </c>
      <c r="AX128" s="11" t="s">
        <v>78</v>
      </c>
      <c r="AY128" s="244" t="s">
        <v>154</v>
      </c>
    </row>
    <row r="129" s="12" customFormat="1">
      <c r="B129" s="245"/>
      <c r="C129" s="246"/>
      <c r="D129" s="232" t="s">
        <v>165</v>
      </c>
      <c r="E129" s="247" t="s">
        <v>76</v>
      </c>
      <c r="F129" s="248" t="s">
        <v>441</v>
      </c>
      <c r="G129" s="246"/>
      <c r="H129" s="249">
        <v>3.7999999999999998</v>
      </c>
      <c r="I129" s="250"/>
      <c r="J129" s="246"/>
      <c r="K129" s="246"/>
      <c r="L129" s="251"/>
      <c r="M129" s="252"/>
      <c r="N129" s="253"/>
      <c r="O129" s="253"/>
      <c r="P129" s="253"/>
      <c r="Q129" s="253"/>
      <c r="R129" s="253"/>
      <c r="S129" s="253"/>
      <c r="T129" s="254"/>
      <c r="AT129" s="255" t="s">
        <v>165</v>
      </c>
      <c r="AU129" s="255" t="s">
        <v>88</v>
      </c>
      <c r="AV129" s="12" t="s">
        <v>88</v>
      </c>
      <c r="AW129" s="12" t="s">
        <v>40</v>
      </c>
      <c r="AX129" s="12" t="s">
        <v>86</v>
      </c>
      <c r="AY129" s="255" t="s">
        <v>154</v>
      </c>
    </row>
    <row r="130" s="10" customFormat="1" ht="29.88" customHeight="1">
      <c r="B130" s="204"/>
      <c r="C130" s="205"/>
      <c r="D130" s="206" t="s">
        <v>77</v>
      </c>
      <c r="E130" s="218" t="s">
        <v>215</v>
      </c>
      <c r="F130" s="218" t="s">
        <v>231</v>
      </c>
      <c r="G130" s="205"/>
      <c r="H130" s="205"/>
      <c r="I130" s="208"/>
      <c r="J130" s="219">
        <f>BK130</f>
        <v>0</v>
      </c>
      <c r="K130" s="205"/>
      <c r="L130" s="210"/>
      <c r="M130" s="211"/>
      <c r="N130" s="212"/>
      <c r="O130" s="212"/>
      <c r="P130" s="213">
        <f>P131</f>
        <v>0</v>
      </c>
      <c r="Q130" s="212"/>
      <c r="R130" s="213">
        <f>R131</f>
        <v>0</v>
      </c>
      <c r="S130" s="212"/>
      <c r="T130" s="214">
        <f>T131</f>
        <v>0</v>
      </c>
      <c r="AR130" s="215" t="s">
        <v>86</v>
      </c>
      <c r="AT130" s="216" t="s">
        <v>77</v>
      </c>
      <c r="AU130" s="216" t="s">
        <v>86</v>
      </c>
      <c r="AY130" s="215" t="s">
        <v>154</v>
      </c>
      <c r="BK130" s="217">
        <f>BK131</f>
        <v>0</v>
      </c>
    </row>
    <row r="131" s="10" customFormat="1" ht="14.88" customHeight="1">
      <c r="B131" s="204"/>
      <c r="C131" s="205"/>
      <c r="D131" s="206" t="s">
        <v>77</v>
      </c>
      <c r="E131" s="218" t="s">
        <v>232</v>
      </c>
      <c r="F131" s="218" t="s">
        <v>233</v>
      </c>
      <c r="G131" s="205"/>
      <c r="H131" s="205"/>
      <c r="I131" s="208"/>
      <c r="J131" s="219">
        <f>BK131</f>
        <v>0</v>
      </c>
      <c r="K131" s="205"/>
      <c r="L131" s="210"/>
      <c r="M131" s="211"/>
      <c r="N131" s="212"/>
      <c r="O131" s="212"/>
      <c r="P131" s="213">
        <f>SUM(P132:P133)</f>
        <v>0</v>
      </c>
      <c r="Q131" s="212"/>
      <c r="R131" s="213">
        <f>SUM(R132:R133)</f>
        <v>0</v>
      </c>
      <c r="S131" s="212"/>
      <c r="T131" s="214">
        <f>SUM(T132:T133)</f>
        <v>0</v>
      </c>
      <c r="AR131" s="215" t="s">
        <v>86</v>
      </c>
      <c r="AT131" s="216" t="s">
        <v>77</v>
      </c>
      <c r="AU131" s="216" t="s">
        <v>88</v>
      </c>
      <c r="AY131" s="215" t="s">
        <v>154</v>
      </c>
      <c r="BK131" s="217">
        <f>SUM(BK132:BK133)</f>
        <v>0</v>
      </c>
    </row>
    <row r="132" s="1" customFormat="1" ht="22.8" customHeight="1">
      <c r="B132" s="45"/>
      <c r="C132" s="220" t="s">
        <v>220</v>
      </c>
      <c r="D132" s="220" t="s">
        <v>156</v>
      </c>
      <c r="E132" s="221" t="s">
        <v>235</v>
      </c>
      <c r="F132" s="222" t="s">
        <v>236</v>
      </c>
      <c r="G132" s="223" t="s">
        <v>237</v>
      </c>
      <c r="H132" s="224">
        <v>306.36900000000003</v>
      </c>
      <c r="I132" s="225"/>
      <c r="J132" s="226">
        <f>ROUND(I132*H132,2)</f>
        <v>0</v>
      </c>
      <c r="K132" s="222" t="s">
        <v>160</v>
      </c>
      <c r="L132" s="71"/>
      <c r="M132" s="227" t="s">
        <v>76</v>
      </c>
      <c r="N132" s="228" t="s">
        <v>48</v>
      </c>
      <c r="O132" s="46"/>
      <c r="P132" s="229">
        <f>O132*H132</f>
        <v>0</v>
      </c>
      <c r="Q132" s="229">
        <v>0</v>
      </c>
      <c r="R132" s="229">
        <f>Q132*H132</f>
        <v>0</v>
      </c>
      <c r="S132" s="229">
        <v>0</v>
      </c>
      <c r="T132" s="230">
        <f>S132*H132</f>
        <v>0</v>
      </c>
      <c r="AR132" s="23" t="s">
        <v>161</v>
      </c>
      <c r="AT132" s="23" t="s">
        <v>156</v>
      </c>
      <c r="AU132" s="23" t="s">
        <v>176</v>
      </c>
      <c r="AY132" s="23" t="s">
        <v>154</v>
      </c>
      <c r="BE132" s="231">
        <f>IF(N132="základní",J132,0)</f>
        <v>0</v>
      </c>
      <c r="BF132" s="231">
        <f>IF(N132="snížená",J132,0)</f>
        <v>0</v>
      </c>
      <c r="BG132" s="231">
        <f>IF(N132="zákl. přenesená",J132,0)</f>
        <v>0</v>
      </c>
      <c r="BH132" s="231">
        <f>IF(N132="sníž. přenesená",J132,0)</f>
        <v>0</v>
      </c>
      <c r="BI132" s="231">
        <f>IF(N132="nulová",J132,0)</f>
        <v>0</v>
      </c>
      <c r="BJ132" s="23" t="s">
        <v>86</v>
      </c>
      <c r="BK132" s="231">
        <f>ROUND(I132*H132,2)</f>
        <v>0</v>
      </c>
      <c r="BL132" s="23" t="s">
        <v>161</v>
      </c>
      <c r="BM132" s="23" t="s">
        <v>443</v>
      </c>
    </row>
    <row r="133" s="1" customFormat="1">
      <c r="B133" s="45"/>
      <c r="C133" s="73"/>
      <c r="D133" s="232" t="s">
        <v>163</v>
      </c>
      <c r="E133" s="73"/>
      <c r="F133" s="233" t="s">
        <v>239</v>
      </c>
      <c r="G133" s="73"/>
      <c r="H133" s="73"/>
      <c r="I133" s="190"/>
      <c r="J133" s="73"/>
      <c r="K133" s="73"/>
      <c r="L133" s="71"/>
      <c r="M133" s="270"/>
      <c r="N133" s="271"/>
      <c r="O133" s="271"/>
      <c r="P133" s="271"/>
      <c r="Q133" s="271"/>
      <c r="R133" s="271"/>
      <c r="S133" s="271"/>
      <c r="T133" s="272"/>
      <c r="AT133" s="23" t="s">
        <v>163</v>
      </c>
      <c r="AU133" s="23" t="s">
        <v>176</v>
      </c>
    </row>
    <row r="134" s="1" customFormat="1" ht="6.96" customHeight="1">
      <c r="B134" s="66"/>
      <c r="C134" s="67"/>
      <c r="D134" s="67"/>
      <c r="E134" s="67"/>
      <c r="F134" s="67"/>
      <c r="G134" s="67"/>
      <c r="H134" s="67"/>
      <c r="I134" s="165"/>
      <c r="J134" s="67"/>
      <c r="K134" s="67"/>
      <c r="L134" s="71"/>
    </row>
  </sheetData>
  <sheetProtection sheet="1" autoFilter="0" formatColumns="0" formatRows="0" objects="1" scenarios="1" spinCount="100000" saltValue="nFrDyIWsev64YvsgRLG2H1pfOYiyYjSiaVlKB33do2hwlJOf8LIOXnnM45FPS+YGQs0FxqhrJ7g6NoiB0THgww==" hashValue="lbpw7zXt+HgYvZBySZENZCL1FlClMqOJj2Qbt2CzXX3FG3Q3Dp/cCAJ4vuhqlgAN1LmX4N7tKeJPR5RuyN02iw==" algorithmName="SHA-512" password="CC35"/>
  <autoFilter ref="C82:K133"/>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103</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444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ROUND(SUM(BE83:BE189), 2)</f>
        <v>0</v>
      </c>
      <c r="G30" s="46"/>
      <c r="H30" s="46"/>
      <c r="I30" s="157">
        <v>0.20999999999999999</v>
      </c>
      <c r="J30" s="156">
        <f>ROUND(ROUND((SUM(BE83:BE189)), 2)*I30, 2)</f>
        <v>0</v>
      </c>
      <c r="K30" s="50"/>
    </row>
    <row r="31" s="1" customFormat="1" ht="14.4" customHeight="1">
      <c r="B31" s="45"/>
      <c r="C31" s="46"/>
      <c r="D31" s="46"/>
      <c r="E31" s="54" t="s">
        <v>49</v>
      </c>
      <c r="F31" s="156">
        <f>ROUND(SUM(BF83:BF189), 2)</f>
        <v>0</v>
      </c>
      <c r="G31" s="46"/>
      <c r="H31" s="46"/>
      <c r="I31" s="157">
        <v>0.14999999999999999</v>
      </c>
      <c r="J31" s="156">
        <f>ROUND(ROUND((SUM(BF83:BF189)), 2)*I31, 2)</f>
        <v>0</v>
      </c>
      <c r="K31" s="50"/>
    </row>
    <row r="32" hidden="1" s="1" customFormat="1" ht="14.4" customHeight="1">
      <c r="B32" s="45"/>
      <c r="C32" s="46"/>
      <c r="D32" s="46"/>
      <c r="E32" s="54" t="s">
        <v>50</v>
      </c>
      <c r="F32" s="156">
        <f>ROUND(SUM(BG83:BG189), 2)</f>
        <v>0</v>
      </c>
      <c r="G32" s="46"/>
      <c r="H32" s="46"/>
      <c r="I32" s="157">
        <v>0.20999999999999999</v>
      </c>
      <c r="J32" s="156">
        <v>0</v>
      </c>
      <c r="K32" s="50"/>
    </row>
    <row r="33" hidden="1" s="1" customFormat="1" ht="14.4" customHeight="1">
      <c r="B33" s="45"/>
      <c r="C33" s="46"/>
      <c r="D33" s="46"/>
      <c r="E33" s="54" t="s">
        <v>51</v>
      </c>
      <c r="F33" s="156">
        <f>ROUND(SUM(BH83:BH189), 2)</f>
        <v>0</v>
      </c>
      <c r="G33" s="46"/>
      <c r="H33" s="46"/>
      <c r="I33" s="157">
        <v>0.14999999999999999</v>
      </c>
      <c r="J33" s="156">
        <v>0</v>
      </c>
      <c r="K33" s="50"/>
    </row>
    <row r="34" hidden="1" s="1" customFormat="1" ht="14.4" customHeight="1">
      <c r="B34" s="45"/>
      <c r="C34" s="46"/>
      <c r="D34" s="46"/>
      <c r="E34" s="54" t="s">
        <v>52</v>
      </c>
      <c r="F34" s="156">
        <f>ROUND(SUM(BI83:BI189),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04 - SO 04 - Rekonstrukce sjezdu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J83</f>
        <v>0</v>
      </c>
      <c r="K56" s="50"/>
      <c r="AU56" s="23" t="s">
        <v>131</v>
      </c>
    </row>
    <row r="57" s="7" customFormat="1" ht="24.96" customHeight="1">
      <c r="B57" s="176"/>
      <c r="C57" s="177"/>
      <c r="D57" s="178" t="s">
        <v>132</v>
      </c>
      <c r="E57" s="179"/>
      <c r="F57" s="179"/>
      <c r="G57" s="179"/>
      <c r="H57" s="179"/>
      <c r="I57" s="180"/>
      <c r="J57" s="181">
        <f>J84</f>
        <v>0</v>
      </c>
      <c r="K57" s="182"/>
    </row>
    <row r="58" s="8" customFormat="1" ht="19.92" customHeight="1">
      <c r="B58" s="183"/>
      <c r="C58" s="184"/>
      <c r="D58" s="185" t="s">
        <v>133</v>
      </c>
      <c r="E58" s="186"/>
      <c r="F58" s="186"/>
      <c r="G58" s="186"/>
      <c r="H58" s="186"/>
      <c r="I58" s="187"/>
      <c r="J58" s="188">
        <f>J85</f>
        <v>0</v>
      </c>
      <c r="K58" s="189"/>
    </row>
    <row r="59" s="8" customFormat="1" ht="19.92" customHeight="1">
      <c r="B59" s="183"/>
      <c r="C59" s="184"/>
      <c r="D59" s="185" t="s">
        <v>246</v>
      </c>
      <c r="E59" s="186"/>
      <c r="F59" s="186"/>
      <c r="G59" s="186"/>
      <c r="H59" s="186"/>
      <c r="I59" s="187"/>
      <c r="J59" s="188">
        <f>J140</f>
        <v>0</v>
      </c>
      <c r="K59" s="189"/>
    </row>
    <row r="60" s="8" customFormat="1" ht="19.92" customHeight="1">
      <c r="B60" s="183"/>
      <c r="C60" s="184"/>
      <c r="D60" s="185" t="s">
        <v>247</v>
      </c>
      <c r="E60" s="186"/>
      <c r="F60" s="186"/>
      <c r="G60" s="186"/>
      <c r="H60" s="186"/>
      <c r="I60" s="187"/>
      <c r="J60" s="188">
        <f>J150</f>
        <v>0</v>
      </c>
      <c r="K60" s="189"/>
    </row>
    <row r="61" s="8" customFormat="1" ht="19.92" customHeight="1">
      <c r="B61" s="183"/>
      <c r="C61" s="184"/>
      <c r="D61" s="185" t="s">
        <v>248</v>
      </c>
      <c r="E61" s="186"/>
      <c r="F61" s="186"/>
      <c r="G61" s="186"/>
      <c r="H61" s="186"/>
      <c r="I61" s="187"/>
      <c r="J61" s="188">
        <f>J170</f>
        <v>0</v>
      </c>
      <c r="K61" s="189"/>
    </row>
    <row r="62" s="8" customFormat="1" ht="19.92" customHeight="1">
      <c r="B62" s="183"/>
      <c r="C62" s="184"/>
      <c r="D62" s="185" t="s">
        <v>136</v>
      </c>
      <c r="E62" s="186"/>
      <c r="F62" s="186"/>
      <c r="G62" s="186"/>
      <c r="H62" s="186"/>
      <c r="I62" s="187"/>
      <c r="J62" s="188">
        <f>J183</f>
        <v>0</v>
      </c>
      <c r="K62" s="189"/>
    </row>
    <row r="63" s="8" customFormat="1" ht="14.88" customHeight="1">
      <c r="B63" s="183"/>
      <c r="C63" s="184"/>
      <c r="D63" s="185" t="s">
        <v>137</v>
      </c>
      <c r="E63" s="186"/>
      <c r="F63" s="186"/>
      <c r="G63" s="186"/>
      <c r="H63" s="186"/>
      <c r="I63" s="187"/>
      <c r="J63" s="188">
        <f>J184</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138</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4.4" customHeight="1">
      <c r="B73" s="45"/>
      <c r="C73" s="73"/>
      <c r="D73" s="73"/>
      <c r="E73" s="191" t="str">
        <f>E7</f>
        <v>Rybník Haltýř - Odstranění sedimentu</v>
      </c>
      <c r="F73" s="75"/>
      <c r="G73" s="75"/>
      <c r="H73" s="75"/>
      <c r="I73" s="190"/>
      <c r="J73" s="73"/>
      <c r="K73" s="73"/>
      <c r="L73" s="71"/>
    </row>
    <row r="74" s="1" customFormat="1" ht="14.4" customHeight="1">
      <c r="B74" s="45"/>
      <c r="C74" s="75" t="s">
        <v>125</v>
      </c>
      <c r="D74" s="73"/>
      <c r="E74" s="73"/>
      <c r="F74" s="73"/>
      <c r="G74" s="73"/>
      <c r="H74" s="73"/>
      <c r="I74" s="190"/>
      <c r="J74" s="73"/>
      <c r="K74" s="73"/>
      <c r="L74" s="71"/>
    </row>
    <row r="75" s="1" customFormat="1" ht="16.2" customHeight="1">
      <c r="B75" s="45"/>
      <c r="C75" s="73"/>
      <c r="D75" s="73"/>
      <c r="E75" s="81" t="str">
        <f>E9</f>
        <v>SO 04 - SO 04 - Rekonstrukce sjezdu</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24</v>
      </c>
      <c r="D77" s="73"/>
      <c r="E77" s="73"/>
      <c r="F77" s="192" t="str">
        <f>F12</f>
        <v>Sendražice u Kolína</v>
      </c>
      <c r="G77" s="73"/>
      <c r="H77" s="73"/>
      <c r="I77" s="193" t="s">
        <v>26</v>
      </c>
      <c r="J77" s="84" t="str">
        <f>IF(J12="","",J12)</f>
        <v>23. 1. 2018</v>
      </c>
      <c r="K77" s="73"/>
      <c r="L77" s="71"/>
    </row>
    <row r="78" s="1" customFormat="1" ht="6.96" customHeight="1">
      <c r="B78" s="45"/>
      <c r="C78" s="73"/>
      <c r="D78" s="73"/>
      <c r="E78" s="73"/>
      <c r="F78" s="73"/>
      <c r="G78" s="73"/>
      <c r="H78" s="73"/>
      <c r="I78" s="190"/>
      <c r="J78" s="73"/>
      <c r="K78" s="73"/>
      <c r="L78" s="71"/>
    </row>
    <row r="79" s="1" customFormat="1">
      <c r="B79" s="45"/>
      <c r="C79" s="75" t="s">
        <v>28</v>
      </c>
      <c r="D79" s="73"/>
      <c r="E79" s="73"/>
      <c r="F79" s="192" t="str">
        <f>E15</f>
        <v>Město Kolín</v>
      </c>
      <c r="G79" s="73"/>
      <c r="H79" s="73"/>
      <c r="I79" s="193" t="s">
        <v>36</v>
      </c>
      <c r="J79" s="192" t="str">
        <f>E21</f>
        <v>Vodohospodářský rozvoj a výtavba, a.s.</v>
      </c>
      <c r="K79" s="73"/>
      <c r="L79" s="71"/>
    </row>
    <row r="80" s="1" customFormat="1" ht="14.4" customHeight="1">
      <c r="B80" s="45"/>
      <c r="C80" s="75" t="s">
        <v>34</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139</v>
      </c>
      <c r="D82" s="196" t="s">
        <v>62</v>
      </c>
      <c r="E82" s="196" t="s">
        <v>58</v>
      </c>
      <c r="F82" s="196" t="s">
        <v>140</v>
      </c>
      <c r="G82" s="196" t="s">
        <v>141</v>
      </c>
      <c r="H82" s="196" t="s">
        <v>142</v>
      </c>
      <c r="I82" s="197" t="s">
        <v>143</v>
      </c>
      <c r="J82" s="196" t="s">
        <v>129</v>
      </c>
      <c r="K82" s="198" t="s">
        <v>144</v>
      </c>
      <c r="L82" s="199"/>
      <c r="M82" s="101" t="s">
        <v>145</v>
      </c>
      <c r="N82" s="102" t="s">
        <v>47</v>
      </c>
      <c r="O82" s="102" t="s">
        <v>146</v>
      </c>
      <c r="P82" s="102" t="s">
        <v>147</v>
      </c>
      <c r="Q82" s="102" t="s">
        <v>148</v>
      </c>
      <c r="R82" s="102" t="s">
        <v>149</v>
      </c>
      <c r="S82" s="102" t="s">
        <v>150</v>
      </c>
      <c r="T82" s="103" t="s">
        <v>151</v>
      </c>
    </row>
    <row r="83" s="1" customFormat="1" ht="29.28" customHeight="1">
      <c r="B83" s="45"/>
      <c r="C83" s="107" t="s">
        <v>130</v>
      </c>
      <c r="D83" s="73"/>
      <c r="E83" s="73"/>
      <c r="F83" s="73"/>
      <c r="G83" s="73"/>
      <c r="H83" s="73"/>
      <c r="I83" s="190"/>
      <c r="J83" s="200">
        <f>BK83</f>
        <v>0</v>
      </c>
      <c r="K83" s="73"/>
      <c r="L83" s="71"/>
      <c r="M83" s="104"/>
      <c r="N83" s="105"/>
      <c r="O83" s="105"/>
      <c r="P83" s="201">
        <f>P84</f>
        <v>0</v>
      </c>
      <c r="Q83" s="105"/>
      <c r="R83" s="201">
        <f>R84</f>
        <v>150.33833672</v>
      </c>
      <c r="S83" s="105"/>
      <c r="T83" s="202">
        <f>T84</f>
        <v>0</v>
      </c>
      <c r="AT83" s="23" t="s">
        <v>77</v>
      </c>
      <c r="AU83" s="23" t="s">
        <v>131</v>
      </c>
      <c r="BK83" s="203">
        <f>BK84</f>
        <v>0</v>
      </c>
    </row>
    <row r="84" s="10" customFormat="1" ht="37.44" customHeight="1">
      <c r="B84" s="204"/>
      <c r="C84" s="205"/>
      <c r="D84" s="206" t="s">
        <v>77</v>
      </c>
      <c r="E84" s="207" t="s">
        <v>152</v>
      </c>
      <c r="F84" s="207" t="s">
        <v>153</v>
      </c>
      <c r="G84" s="205"/>
      <c r="H84" s="205"/>
      <c r="I84" s="208"/>
      <c r="J84" s="209">
        <f>BK84</f>
        <v>0</v>
      </c>
      <c r="K84" s="205"/>
      <c r="L84" s="210"/>
      <c r="M84" s="211"/>
      <c r="N84" s="212"/>
      <c r="O84" s="212"/>
      <c r="P84" s="213">
        <f>P85+P140+P150+P170+P183</f>
        <v>0</v>
      </c>
      <c r="Q84" s="212"/>
      <c r="R84" s="213">
        <f>R85+R140+R150+R170+R183</f>
        <v>150.33833672</v>
      </c>
      <c r="S84" s="212"/>
      <c r="T84" s="214">
        <f>T85+T140+T150+T170+T183</f>
        <v>0</v>
      </c>
      <c r="AR84" s="215" t="s">
        <v>86</v>
      </c>
      <c r="AT84" s="216" t="s">
        <v>77</v>
      </c>
      <c r="AU84" s="216" t="s">
        <v>78</v>
      </c>
      <c r="AY84" s="215" t="s">
        <v>154</v>
      </c>
      <c r="BK84" s="217">
        <f>BK85+BK140+BK150+BK170+BK183</f>
        <v>0</v>
      </c>
    </row>
    <row r="85" s="10" customFormat="1" ht="19.92" customHeight="1">
      <c r="B85" s="204"/>
      <c r="C85" s="205"/>
      <c r="D85" s="206" t="s">
        <v>77</v>
      </c>
      <c r="E85" s="218" t="s">
        <v>86</v>
      </c>
      <c r="F85" s="218" t="s">
        <v>155</v>
      </c>
      <c r="G85" s="205"/>
      <c r="H85" s="205"/>
      <c r="I85" s="208"/>
      <c r="J85" s="219">
        <f>BK85</f>
        <v>0</v>
      </c>
      <c r="K85" s="205"/>
      <c r="L85" s="210"/>
      <c r="M85" s="211"/>
      <c r="N85" s="212"/>
      <c r="O85" s="212"/>
      <c r="P85" s="213">
        <f>SUM(P86:P139)</f>
        <v>0</v>
      </c>
      <c r="Q85" s="212"/>
      <c r="R85" s="213">
        <f>SUM(R86:R139)</f>
        <v>6.4305680000000001</v>
      </c>
      <c r="S85" s="212"/>
      <c r="T85" s="214">
        <f>SUM(T86:T139)</f>
        <v>0</v>
      </c>
      <c r="AR85" s="215" t="s">
        <v>86</v>
      </c>
      <c r="AT85" s="216" t="s">
        <v>77</v>
      </c>
      <c r="AU85" s="216" t="s">
        <v>86</v>
      </c>
      <c r="AY85" s="215" t="s">
        <v>154</v>
      </c>
      <c r="BK85" s="217">
        <f>SUM(BK86:BK139)</f>
        <v>0</v>
      </c>
    </row>
    <row r="86" s="1" customFormat="1" ht="45.6" customHeight="1">
      <c r="B86" s="45"/>
      <c r="C86" s="220" t="s">
        <v>86</v>
      </c>
      <c r="D86" s="220" t="s">
        <v>156</v>
      </c>
      <c r="E86" s="221" t="s">
        <v>445</v>
      </c>
      <c r="F86" s="222" t="s">
        <v>446</v>
      </c>
      <c r="G86" s="223" t="s">
        <v>170</v>
      </c>
      <c r="H86" s="224">
        <v>13</v>
      </c>
      <c r="I86" s="225"/>
      <c r="J86" s="226">
        <f>ROUND(I86*H86,2)</f>
        <v>0</v>
      </c>
      <c r="K86" s="222" t="s">
        <v>160</v>
      </c>
      <c r="L86" s="71"/>
      <c r="M86" s="227" t="s">
        <v>76</v>
      </c>
      <c r="N86" s="228" t="s">
        <v>48</v>
      </c>
      <c r="O86" s="46"/>
      <c r="P86" s="229">
        <f>O86*H86</f>
        <v>0</v>
      </c>
      <c r="Q86" s="229">
        <v>0</v>
      </c>
      <c r="R86" s="229">
        <f>Q86*H86</f>
        <v>0</v>
      </c>
      <c r="S86" s="229">
        <v>0</v>
      </c>
      <c r="T86" s="230">
        <f>S86*H86</f>
        <v>0</v>
      </c>
      <c r="AR86" s="23" t="s">
        <v>161</v>
      </c>
      <c r="AT86" s="23" t="s">
        <v>156</v>
      </c>
      <c r="AU86" s="23" t="s">
        <v>88</v>
      </c>
      <c r="AY86" s="23" t="s">
        <v>154</v>
      </c>
      <c r="BE86" s="231">
        <f>IF(N86="základní",J86,0)</f>
        <v>0</v>
      </c>
      <c r="BF86" s="231">
        <f>IF(N86="snížená",J86,0)</f>
        <v>0</v>
      </c>
      <c r="BG86" s="231">
        <f>IF(N86="zákl. přenesená",J86,0)</f>
        <v>0</v>
      </c>
      <c r="BH86" s="231">
        <f>IF(N86="sníž. přenesená",J86,0)</f>
        <v>0</v>
      </c>
      <c r="BI86" s="231">
        <f>IF(N86="nulová",J86,0)</f>
        <v>0</v>
      </c>
      <c r="BJ86" s="23" t="s">
        <v>86</v>
      </c>
      <c r="BK86" s="231">
        <f>ROUND(I86*H86,2)</f>
        <v>0</v>
      </c>
      <c r="BL86" s="23" t="s">
        <v>161</v>
      </c>
      <c r="BM86" s="23" t="s">
        <v>447</v>
      </c>
    </row>
    <row r="87" s="1" customFormat="1">
      <c r="B87" s="45"/>
      <c r="C87" s="73"/>
      <c r="D87" s="232" t="s">
        <v>163</v>
      </c>
      <c r="E87" s="73"/>
      <c r="F87" s="233" t="s">
        <v>253</v>
      </c>
      <c r="G87" s="73"/>
      <c r="H87" s="73"/>
      <c r="I87" s="190"/>
      <c r="J87" s="73"/>
      <c r="K87" s="73"/>
      <c r="L87" s="71"/>
      <c r="M87" s="234"/>
      <c r="N87" s="46"/>
      <c r="O87" s="46"/>
      <c r="P87" s="46"/>
      <c r="Q87" s="46"/>
      <c r="R87" s="46"/>
      <c r="S87" s="46"/>
      <c r="T87" s="94"/>
      <c r="AT87" s="23" t="s">
        <v>163</v>
      </c>
      <c r="AU87" s="23" t="s">
        <v>88</v>
      </c>
    </row>
    <row r="88" s="11" customFormat="1">
      <c r="B88" s="235"/>
      <c r="C88" s="236"/>
      <c r="D88" s="232" t="s">
        <v>165</v>
      </c>
      <c r="E88" s="237" t="s">
        <v>76</v>
      </c>
      <c r="F88" s="238" t="s">
        <v>448</v>
      </c>
      <c r="G88" s="236"/>
      <c r="H88" s="237" t="s">
        <v>76</v>
      </c>
      <c r="I88" s="239"/>
      <c r="J88" s="236"/>
      <c r="K88" s="236"/>
      <c r="L88" s="240"/>
      <c r="M88" s="241"/>
      <c r="N88" s="242"/>
      <c r="O88" s="242"/>
      <c r="P88" s="242"/>
      <c r="Q88" s="242"/>
      <c r="R88" s="242"/>
      <c r="S88" s="242"/>
      <c r="T88" s="243"/>
      <c r="AT88" s="244" t="s">
        <v>165</v>
      </c>
      <c r="AU88" s="244" t="s">
        <v>88</v>
      </c>
      <c r="AV88" s="11" t="s">
        <v>86</v>
      </c>
      <c r="AW88" s="11" t="s">
        <v>40</v>
      </c>
      <c r="AX88" s="11" t="s">
        <v>78</v>
      </c>
      <c r="AY88" s="244" t="s">
        <v>154</v>
      </c>
    </row>
    <row r="89" s="11" customFormat="1">
      <c r="B89" s="235"/>
      <c r="C89" s="236"/>
      <c r="D89" s="232" t="s">
        <v>165</v>
      </c>
      <c r="E89" s="237" t="s">
        <v>76</v>
      </c>
      <c r="F89" s="238" t="s">
        <v>449</v>
      </c>
      <c r="G89" s="236"/>
      <c r="H89" s="237" t="s">
        <v>76</v>
      </c>
      <c r="I89" s="239"/>
      <c r="J89" s="236"/>
      <c r="K89" s="236"/>
      <c r="L89" s="240"/>
      <c r="M89" s="241"/>
      <c r="N89" s="242"/>
      <c r="O89" s="242"/>
      <c r="P89" s="242"/>
      <c r="Q89" s="242"/>
      <c r="R89" s="242"/>
      <c r="S89" s="242"/>
      <c r="T89" s="243"/>
      <c r="AT89" s="244" t="s">
        <v>165</v>
      </c>
      <c r="AU89" s="244" t="s">
        <v>88</v>
      </c>
      <c r="AV89" s="11" t="s">
        <v>86</v>
      </c>
      <c r="AW89" s="11" t="s">
        <v>40</v>
      </c>
      <c r="AX89" s="11" t="s">
        <v>78</v>
      </c>
      <c r="AY89" s="244" t="s">
        <v>154</v>
      </c>
    </row>
    <row r="90" s="12" customFormat="1">
      <c r="B90" s="245"/>
      <c r="C90" s="246"/>
      <c r="D90" s="232" t="s">
        <v>165</v>
      </c>
      <c r="E90" s="247" t="s">
        <v>76</v>
      </c>
      <c r="F90" s="248" t="s">
        <v>450</v>
      </c>
      <c r="G90" s="246"/>
      <c r="H90" s="249">
        <v>6.2999999999999998</v>
      </c>
      <c r="I90" s="250"/>
      <c r="J90" s="246"/>
      <c r="K90" s="246"/>
      <c r="L90" s="251"/>
      <c r="M90" s="252"/>
      <c r="N90" s="253"/>
      <c r="O90" s="253"/>
      <c r="P90" s="253"/>
      <c r="Q90" s="253"/>
      <c r="R90" s="253"/>
      <c r="S90" s="253"/>
      <c r="T90" s="254"/>
      <c r="AT90" s="255" t="s">
        <v>165</v>
      </c>
      <c r="AU90" s="255" t="s">
        <v>88</v>
      </c>
      <c r="AV90" s="12" t="s">
        <v>88</v>
      </c>
      <c r="AW90" s="12" t="s">
        <v>40</v>
      </c>
      <c r="AX90" s="12" t="s">
        <v>78</v>
      </c>
      <c r="AY90" s="255" t="s">
        <v>154</v>
      </c>
    </row>
    <row r="91" s="11" customFormat="1">
      <c r="B91" s="235"/>
      <c r="C91" s="236"/>
      <c r="D91" s="232" t="s">
        <v>165</v>
      </c>
      <c r="E91" s="237" t="s">
        <v>76</v>
      </c>
      <c r="F91" s="238" t="s">
        <v>451</v>
      </c>
      <c r="G91" s="236"/>
      <c r="H91" s="237" t="s">
        <v>76</v>
      </c>
      <c r="I91" s="239"/>
      <c r="J91" s="236"/>
      <c r="K91" s="236"/>
      <c r="L91" s="240"/>
      <c r="M91" s="241"/>
      <c r="N91" s="242"/>
      <c r="O91" s="242"/>
      <c r="P91" s="242"/>
      <c r="Q91" s="242"/>
      <c r="R91" s="242"/>
      <c r="S91" s="242"/>
      <c r="T91" s="243"/>
      <c r="AT91" s="244" t="s">
        <v>165</v>
      </c>
      <c r="AU91" s="244" t="s">
        <v>88</v>
      </c>
      <c r="AV91" s="11" t="s">
        <v>86</v>
      </c>
      <c r="AW91" s="11" t="s">
        <v>40</v>
      </c>
      <c r="AX91" s="11" t="s">
        <v>78</v>
      </c>
      <c r="AY91" s="244" t="s">
        <v>154</v>
      </c>
    </row>
    <row r="92" s="12" customFormat="1">
      <c r="B92" s="245"/>
      <c r="C92" s="246"/>
      <c r="D92" s="232" t="s">
        <v>165</v>
      </c>
      <c r="E92" s="247" t="s">
        <v>76</v>
      </c>
      <c r="F92" s="248" t="s">
        <v>452</v>
      </c>
      <c r="G92" s="246"/>
      <c r="H92" s="249">
        <v>6.7000000000000002</v>
      </c>
      <c r="I92" s="250"/>
      <c r="J92" s="246"/>
      <c r="K92" s="246"/>
      <c r="L92" s="251"/>
      <c r="M92" s="252"/>
      <c r="N92" s="253"/>
      <c r="O92" s="253"/>
      <c r="P92" s="253"/>
      <c r="Q92" s="253"/>
      <c r="R92" s="253"/>
      <c r="S92" s="253"/>
      <c r="T92" s="254"/>
      <c r="AT92" s="255" t="s">
        <v>165</v>
      </c>
      <c r="AU92" s="255" t="s">
        <v>88</v>
      </c>
      <c r="AV92" s="12" t="s">
        <v>88</v>
      </c>
      <c r="AW92" s="12" t="s">
        <v>40</v>
      </c>
      <c r="AX92" s="12" t="s">
        <v>78</v>
      </c>
      <c r="AY92" s="255" t="s">
        <v>154</v>
      </c>
    </row>
    <row r="93" s="13" customFormat="1">
      <c r="B93" s="273"/>
      <c r="C93" s="274"/>
      <c r="D93" s="232" t="s">
        <v>165</v>
      </c>
      <c r="E93" s="275" t="s">
        <v>76</v>
      </c>
      <c r="F93" s="276" t="s">
        <v>453</v>
      </c>
      <c r="G93" s="274"/>
      <c r="H93" s="277">
        <v>13</v>
      </c>
      <c r="I93" s="278"/>
      <c r="J93" s="274"/>
      <c r="K93" s="274"/>
      <c r="L93" s="279"/>
      <c r="M93" s="280"/>
      <c r="N93" s="281"/>
      <c r="O93" s="281"/>
      <c r="P93" s="281"/>
      <c r="Q93" s="281"/>
      <c r="R93" s="281"/>
      <c r="S93" s="281"/>
      <c r="T93" s="282"/>
      <c r="AT93" s="283" t="s">
        <v>165</v>
      </c>
      <c r="AU93" s="283" t="s">
        <v>88</v>
      </c>
      <c r="AV93" s="13" t="s">
        <v>161</v>
      </c>
      <c r="AW93" s="13" t="s">
        <v>40</v>
      </c>
      <c r="AX93" s="13" t="s">
        <v>86</v>
      </c>
      <c r="AY93" s="283" t="s">
        <v>154</v>
      </c>
    </row>
    <row r="94" s="1" customFormat="1" ht="34.2" customHeight="1">
      <c r="B94" s="45"/>
      <c r="C94" s="220" t="s">
        <v>88</v>
      </c>
      <c r="D94" s="220" t="s">
        <v>156</v>
      </c>
      <c r="E94" s="221" t="s">
        <v>257</v>
      </c>
      <c r="F94" s="222" t="s">
        <v>258</v>
      </c>
      <c r="G94" s="223" t="s">
        <v>170</v>
      </c>
      <c r="H94" s="224">
        <v>3.6699999999999999</v>
      </c>
      <c r="I94" s="225"/>
      <c r="J94" s="226">
        <f>ROUND(I94*H94,2)</f>
        <v>0</v>
      </c>
      <c r="K94" s="222" t="s">
        <v>160</v>
      </c>
      <c r="L94" s="71"/>
      <c r="M94" s="227" t="s">
        <v>76</v>
      </c>
      <c r="N94" s="228" t="s">
        <v>48</v>
      </c>
      <c r="O94" s="46"/>
      <c r="P94" s="229">
        <f>O94*H94</f>
        <v>0</v>
      </c>
      <c r="Q94" s="229">
        <v>0</v>
      </c>
      <c r="R94" s="229">
        <f>Q94*H94</f>
        <v>0</v>
      </c>
      <c r="S94" s="229">
        <v>0</v>
      </c>
      <c r="T94" s="230">
        <f>S94*H94</f>
        <v>0</v>
      </c>
      <c r="AR94" s="23" t="s">
        <v>161</v>
      </c>
      <c r="AT94" s="23" t="s">
        <v>156</v>
      </c>
      <c r="AU94" s="23" t="s">
        <v>88</v>
      </c>
      <c r="AY94" s="23" t="s">
        <v>154</v>
      </c>
      <c r="BE94" s="231">
        <f>IF(N94="základní",J94,0)</f>
        <v>0</v>
      </c>
      <c r="BF94" s="231">
        <f>IF(N94="snížená",J94,0)</f>
        <v>0</v>
      </c>
      <c r="BG94" s="231">
        <f>IF(N94="zákl. přenesená",J94,0)</f>
        <v>0</v>
      </c>
      <c r="BH94" s="231">
        <f>IF(N94="sníž. přenesená",J94,0)</f>
        <v>0</v>
      </c>
      <c r="BI94" s="231">
        <f>IF(N94="nulová",J94,0)</f>
        <v>0</v>
      </c>
      <c r="BJ94" s="23" t="s">
        <v>86</v>
      </c>
      <c r="BK94" s="231">
        <f>ROUND(I94*H94,2)</f>
        <v>0</v>
      </c>
      <c r="BL94" s="23" t="s">
        <v>161</v>
      </c>
      <c r="BM94" s="23" t="s">
        <v>454</v>
      </c>
    </row>
    <row r="95" s="1" customFormat="1">
      <c r="B95" s="45"/>
      <c r="C95" s="73"/>
      <c r="D95" s="232" t="s">
        <v>163</v>
      </c>
      <c r="E95" s="73"/>
      <c r="F95" s="233" t="s">
        <v>260</v>
      </c>
      <c r="G95" s="73"/>
      <c r="H95" s="73"/>
      <c r="I95" s="190"/>
      <c r="J95" s="73"/>
      <c r="K95" s="73"/>
      <c r="L95" s="71"/>
      <c r="M95" s="234"/>
      <c r="N95" s="46"/>
      <c r="O95" s="46"/>
      <c r="P95" s="46"/>
      <c r="Q95" s="46"/>
      <c r="R95" s="46"/>
      <c r="S95" s="46"/>
      <c r="T95" s="94"/>
      <c r="AT95" s="23" t="s">
        <v>163</v>
      </c>
      <c r="AU95" s="23" t="s">
        <v>88</v>
      </c>
    </row>
    <row r="96" s="11" customFormat="1">
      <c r="B96" s="235"/>
      <c r="C96" s="236"/>
      <c r="D96" s="232" t="s">
        <v>165</v>
      </c>
      <c r="E96" s="237" t="s">
        <v>76</v>
      </c>
      <c r="F96" s="238" t="s">
        <v>448</v>
      </c>
      <c r="G96" s="236"/>
      <c r="H96" s="237" t="s">
        <v>76</v>
      </c>
      <c r="I96" s="239"/>
      <c r="J96" s="236"/>
      <c r="K96" s="236"/>
      <c r="L96" s="240"/>
      <c r="M96" s="241"/>
      <c r="N96" s="242"/>
      <c r="O96" s="242"/>
      <c r="P96" s="242"/>
      <c r="Q96" s="242"/>
      <c r="R96" s="242"/>
      <c r="S96" s="242"/>
      <c r="T96" s="243"/>
      <c r="AT96" s="244" t="s">
        <v>165</v>
      </c>
      <c r="AU96" s="244" t="s">
        <v>88</v>
      </c>
      <c r="AV96" s="11" t="s">
        <v>86</v>
      </c>
      <c r="AW96" s="11" t="s">
        <v>40</v>
      </c>
      <c r="AX96" s="11" t="s">
        <v>78</v>
      </c>
      <c r="AY96" s="244" t="s">
        <v>154</v>
      </c>
    </row>
    <row r="97" s="11" customFormat="1">
      <c r="B97" s="235"/>
      <c r="C97" s="236"/>
      <c r="D97" s="232" t="s">
        <v>165</v>
      </c>
      <c r="E97" s="237" t="s">
        <v>76</v>
      </c>
      <c r="F97" s="238" t="s">
        <v>262</v>
      </c>
      <c r="G97" s="236"/>
      <c r="H97" s="237" t="s">
        <v>76</v>
      </c>
      <c r="I97" s="239"/>
      <c r="J97" s="236"/>
      <c r="K97" s="236"/>
      <c r="L97" s="240"/>
      <c r="M97" s="241"/>
      <c r="N97" s="242"/>
      <c r="O97" s="242"/>
      <c r="P97" s="242"/>
      <c r="Q97" s="242"/>
      <c r="R97" s="242"/>
      <c r="S97" s="242"/>
      <c r="T97" s="243"/>
      <c r="AT97" s="244" t="s">
        <v>165</v>
      </c>
      <c r="AU97" s="244" t="s">
        <v>88</v>
      </c>
      <c r="AV97" s="11" t="s">
        <v>86</v>
      </c>
      <c r="AW97" s="11" t="s">
        <v>40</v>
      </c>
      <c r="AX97" s="11" t="s">
        <v>78</v>
      </c>
      <c r="AY97" s="244" t="s">
        <v>154</v>
      </c>
    </row>
    <row r="98" s="12" customFormat="1">
      <c r="B98" s="245"/>
      <c r="C98" s="246"/>
      <c r="D98" s="232" t="s">
        <v>165</v>
      </c>
      <c r="E98" s="247" t="s">
        <v>76</v>
      </c>
      <c r="F98" s="248" t="s">
        <v>455</v>
      </c>
      <c r="G98" s="246"/>
      <c r="H98" s="249">
        <v>3.6699999999999999</v>
      </c>
      <c r="I98" s="250"/>
      <c r="J98" s="246"/>
      <c r="K98" s="246"/>
      <c r="L98" s="251"/>
      <c r="M98" s="252"/>
      <c r="N98" s="253"/>
      <c r="O98" s="253"/>
      <c r="P98" s="253"/>
      <c r="Q98" s="253"/>
      <c r="R98" s="253"/>
      <c r="S98" s="253"/>
      <c r="T98" s="254"/>
      <c r="AT98" s="255" t="s">
        <v>165</v>
      </c>
      <c r="AU98" s="255" t="s">
        <v>88</v>
      </c>
      <c r="AV98" s="12" t="s">
        <v>88</v>
      </c>
      <c r="AW98" s="12" t="s">
        <v>40</v>
      </c>
      <c r="AX98" s="12" t="s">
        <v>86</v>
      </c>
      <c r="AY98" s="255" t="s">
        <v>154</v>
      </c>
    </row>
    <row r="99" s="1" customFormat="1" ht="34.2" customHeight="1">
      <c r="B99" s="45"/>
      <c r="C99" s="220" t="s">
        <v>176</v>
      </c>
      <c r="D99" s="220" t="s">
        <v>156</v>
      </c>
      <c r="E99" s="221" t="s">
        <v>264</v>
      </c>
      <c r="F99" s="222" t="s">
        <v>265</v>
      </c>
      <c r="G99" s="223" t="s">
        <v>170</v>
      </c>
      <c r="H99" s="224">
        <v>32.668999999999997</v>
      </c>
      <c r="I99" s="225"/>
      <c r="J99" s="226">
        <f>ROUND(I99*H99,2)</f>
        <v>0</v>
      </c>
      <c r="K99" s="222" t="s">
        <v>160</v>
      </c>
      <c r="L99" s="71"/>
      <c r="M99" s="227" t="s">
        <v>76</v>
      </c>
      <c r="N99" s="228" t="s">
        <v>48</v>
      </c>
      <c r="O99" s="46"/>
      <c r="P99" s="229">
        <f>O99*H99</f>
        <v>0</v>
      </c>
      <c r="Q99" s="229">
        <v>0</v>
      </c>
      <c r="R99" s="229">
        <f>Q99*H99</f>
        <v>0</v>
      </c>
      <c r="S99" s="229">
        <v>0</v>
      </c>
      <c r="T99" s="230">
        <f>S99*H99</f>
        <v>0</v>
      </c>
      <c r="AR99" s="23" t="s">
        <v>161</v>
      </c>
      <c r="AT99" s="23" t="s">
        <v>156</v>
      </c>
      <c r="AU99" s="23" t="s">
        <v>88</v>
      </c>
      <c r="AY99" s="23" t="s">
        <v>154</v>
      </c>
      <c r="BE99" s="231">
        <f>IF(N99="základní",J99,0)</f>
        <v>0</v>
      </c>
      <c r="BF99" s="231">
        <f>IF(N99="snížená",J99,0)</f>
        <v>0</v>
      </c>
      <c r="BG99" s="231">
        <f>IF(N99="zákl. přenesená",J99,0)</f>
        <v>0</v>
      </c>
      <c r="BH99" s="231">
        <f>IF(N99="sníž. přenesená",J99,0)</f>
        <v>0</v>
      </c>
      <c r="BI99" s="231">
        <f>IF(N99="nulová",J99,0)</f>
        <v>0</v>
      </c>
      <c r="BJ99" s="23" t="s">
        <v>86</v>
      </c>
      <c r="BK99" s="231">
        <f>ROUND(I99*H99,2)</f>
        <v>0</v>
      </c>
      <c r="BL99" s="23" t="s">
        <v>161</v>
      </c>
      <c r="BM99" s="23" t="s">
        <v>456</v>
      </c>
    </row>
    <row r="100" s="1" customFormat="1">
      <c r="B100" s="45"/>
      <c r="C100" s="73"/>
      <c r="D100" s="232" t="s">
        <v>163</v>
      </c>
      <c r="E100" s="73"/>
      <c r="F100" s="233" t="s">
        <v>172</v>
      </c>
      <c r="G100" s="73"/>
      <c r="H100" s="73"/>
      <c r="I100" s="190"/>
      <c r="J100" s="73"/>
      <c r="K100" s="73"/>
      <c r="L100" s="71"/>
      <c r="M100" s="234"/>
      <c r="N100" s="46"/>
      <c r="O100" s="46"/>
      <c r="P100" s="46"/>
      <c r="Q100" s="46"/>
      <c r="R100" s="46"/>
      <c r="S100" s="46"/>
      <c r="T100" s="94"/>
      <c r="AT100" s="23" t="s">
        <v>163</v>
      </c>
      <c r="AU100" s="23" t="s">
        <v>88</v>
      </c>
    </row>
    <row r="101" s="11" customFormat="1">
      <c r="B101" s="235"/>
      <c r="C101" s="236"/>
      <c r="D101" s="232" t="s">
        <v>165</v>
      </c>
      <c r="E101" s="237" t="s">
        <v>76</v>
      </c>
      <c r="F101" s="238" t="s">
        <v>448</v>
      </c>
      <c r="G101" s="236"/>
      <c r="H101" s="237" t="s">
        <v>76</v>
      </c>
      <c r="I101" s="239"/>
      <c r="J101" s="236"/>
      <c r="K101" s="236"/>
      <c r="L101" s="240"/>
      <c r="M101" s="241"/>
      <c r="N101" s="242"/>
      <c r="O101" s="242"/>
      <c r="P101" s="242"/>
      <c r="Q101" s="242"/>
      <c r="R101" s="242"/>
      <c r="S101" s="242"/>
      <c r="T101" s="243"/>
      <c r="AT101" s="244" t="s">
        <v>165</v>
      </c>
      <c r="AU101" s="244" t="s">
        <v>88</v>
      </c>
      <c r="AV101" s="11" t="s">
        <v>86</v>
      </c>
      <c r="AW101" s="11" t="s">
        <v>40</v>
      </c>
      <c r="AX101" s="11" t="s">
        <v>78</v>
      </c>
      <c r="AY101" s="244" t="s">
        <v>154</v>
      </c>
    </row>
    <row r="102" s="11" customFormat="1">
      <c r="B102" s="235"/>
      <c r="C102" s="236"/>
      <c r="D102" s="232" t="s">
        <v>165</v>
      </c>
      <c r="E102" s="237" t="s">
        <v>76</v>
      </c>
      <c r="F102" s="238" t="s">
        <v>457</v>
      </c>
      <c r="G102" s="236"/>
      <c r="H102" s="237" t="s">
        <v>76</v>
      </c>
      <c r="I102" s="239"/>
      <c r="J102" s="236"/>
      <c r="K102" s="236"/>
      <c r="L102" s="240"/>
      <c r="M102" s="241"/>
      <c r="N102" s="242"/>
      <c r="O102" s="242"/>
      <c r="P102" s="242"/>
      <c r="Q102" s="242"/>
      <c r="R102" s="242"/>
      <c r="S102" s="242"/>
      <c r="T102" s="243"/>
      <c r="AT102" s="244" t="s">
        <v>165</v>
      </c>
      <c r="AU102" s="244" t="s">
        <v>88</v>
      </c>
      <c r="AV102" s="11" t="s">
        <v>86</v>
      </c>
      <c r="AW102" s="11" t="s">
        <v>40</v>
      </c>
      <c r="AX102" s="11" t="s">
        <v>78</v>
      </c>
      <c r="AY102" s="244" t="s">
        <v>154</v>
      </c>
    </row>
    <row r="103" s="12" customFormat="1">
      <c r="B103" s="245"/>
      <c r="C103" s="246"/>
      <c r="D103" s="232" t="s">
        <v>165</v>
      </c>
      <c r="E103" s="247" t="s">
        <v>76</v>
      </c>
      <c r="F103" s="248" t="s">
        <v>458</v>
      </c>
      <c r="G103" s="246"/>
      <c r="H103" s="249">
        <v>16.199999999999999</v>
      </c>
      <c r="I103" s="250"/>
      <c r="J103" s="246"/>
      <c r="K103" s="246"/>
      <c r="L103" s="251"/>
      <c r="M103" s="252"/>
      <c r="N103" s="253"/>
      <c r="O103" s="253"/>
      <c r="P103" s="253"/>
      <c r="Q103" s="253"/>
      <c r="R103" s="253"/>
      <c r="S103" s="253"/>
      <c r="T103" s="254"/>
      <c r="AT103" s="255" t="s">
        <v>165</v>
      </c>
      <c r="AU103" s="255" t="s">
        <v>88</v>
      </c>
      <c r="AV103" s="12" t="s">
        <v>88</v>
      </c>
      <c r="AW103" s="12" t="s">
        <v>40</v>
      </c>
      <c r="AX103" s="12" t="s">
        <v>78</v>
      </c>
      <c r="AY103" s="255" t="s">
        <v>154</v>
      </c>
    </row>
    <row r="104" s="11" customFormat="1">
      <c r="B104" s="235"/>
      <c r="C104" s="236"/>
      <c r="D104" s="232" t="s">
        <v>165</v>
      </c>
      <c r="E104" s="237" t="s">
        <v>76</v>
      </c>
      <c r="F104" s="238" t="s">
        <v>459</v>
      </c>
      <c r="G104" s="236"/>
      <c r="H104" s="237" t="s">
        <v>76</v>
      </c>
      <c r="I104" s="239"/>
      <c r="J104" s="236"/>
      <c r="K104" s="236"/>
      <c r="L104" s="240"/>
      <c r="M104" s="241"/>
      <c r="N104" s="242"/>
      <c r="O104" s="242"/>
      <c r="P104" s="242"/>
      <c r="Q104" s="242"/>
      <c r="R104" s="242"/>
      <c r="S104" s="242"/>
      <c r="T104" s="243"/>
      <c r="AT104" s="244" t="s">
        <v>165</v>
      </c>
      <c r="AU104" s="244" t="s">
        <v>88</v>
      </c>
      <c r="AV104" s="11" t="s">
        <v>86</v>
      </c>
      <c r="AW104" s="11" t="s">
        <v>40</v>
      </c>
      <c r="AX104" s="11" t="s">
        <v>78</v>
      </c>
      <c r="AY104" s="244" t="s">
        <v>154</v>
      </c>
    </row>
    <row r="105" s="12" customFormat="1">
      <c r="B105" s="245"/>
      <c r="C105" s="246"/>
      <c r="D105" s="232" t="s">
        <v>165</v>
      </c>
      <c r="E105" s="247" t="s">
        <v>76</v>
      </c>
      <c r="F105" s="248" t="s">
        <v>460</v>
      </c>
      <c r="G105" s="246"/>
      <c r="H105" s="249">
        <v>3.069</v>
      </c>
      <c r="I105" s="250"/>
      <c r="J105" s="246"/>
      <c r="K105" s="246"/>
      <c r="L105" s="251"/>
      <c r="M105" s="252"/>
      <c r="N105" s="253"/>
      <c r="O105" s="253"/>
      <c r="P105" s="253"/>
      <c r="Q105" s="253"/>
      <c r="R105" s="253"/>
      <c r="S105" s="253"/>
      <c r="T105" s="254"/>
      <c r="AT105" s="255" t="s">
        <v>165</v>
      </c>
      <c r="AU105" s="255" t="s">
        <v>88</v>
      </c>
      <c r="AV105" s="12" t="s">
        <v>88</v>
      </c>
      <c r="AW105" s="12" t="s">
        <v>40</v>
      </c>
      <c r="AX105" s="12" t="s">
        <v>78</v>
      </c>
      <c r="AY105" s="255" t="s">
        <v>154</v>
      </c>
    </row>
    <row r="106" s="11" customFormat="1">
      <c r="B106" s="235"/>
      <c r="C106" s="236"/>
      <c r="D106" s="232" t="s">
        <v>165</v>
      </c>
      <c r="E106" s="237" t="s">
        <v>76</v>
      </c>
      <c r="F106" s="238" t="s">
        <v>461</v>
      </c>
      <c r="G106" s="236"/>
      <c r="H106" s="237" t="s">
        <v>76</v>
      </c>
      <c r="I106" s="239"/>
      <c r="J106" s="236"/>
      <c r="K106" s="236"/>
      <c r="L106" s="240"/>
      <c r="M106" s="241"/>
      <c r="N106" s="242"/>
      <c r="O106" s="242"/>
      <c r="P106" s="242"/>
      <c r="Q106" s="242"/>
      <c r="R106" s="242"/>
      <c r="S106" s="242"/>
      <c r="T106" s="243"/>
      <c r="AT106" s="244" t="s">
        <v>165</v>
      </c>
      <c r="AU106" s="244" t="s">
        <v>88</v>
      </c>
      <c r="AV106" s="11" t="s">
        <v>86</v>
      </c>
      <c r="AW106" s="11" t="s">
        <v>40</v>
      </c>
      <c r="AX106" s="11" t="s">
        <v>78</v>
      </c>
      <c r="AY106" s="244" t="s">
        <v>154</v>
      </c>
    </row>
    <row r="107" s="12" customFormat="1">
      <c r="B107" s="245"/>
      <c r="C107" s="246"/>
      <c r="D107" s="232" t="s">
        <v>165</v>
      </c>
      <c r="E107" s="247" t="s">
        <v>76</v>
      </c>
      <c r="F107" s="248" t="s">
        <v>462</v>
      </c>
      <c r="G107" s="246"/>
      <c r="H107" s="249">
        <v>13.4</v>
      </c>
      <c r="I107" s="250"/>
      <c r="J107" s="246"/>
      <c r="K107" s="246"/>
      <c r="L107" s="251"/>
      <c r="M107" s="252"/>
      <c r="N107" s="253"/>
      <c r="O107" s="253"/>
      <c r="P107" s="253"/>
      <c r="Q107" s="253"/>
      <c r="R107" s="253"/>
      <c r="S107" s="253"/>
      <c r="T107" s="254"/>
      <c r="AT107" s="255" t="s">
        <v>165</v>
      </c>
      <c r="AU107" s="255" t="s">
        <v>88</v>
      </c>
      <c r="AV107" s="12" t="s">
        <v>88</v>
      </c>
      <c r="AW107" s="12" t="s">
        <v>40</v>
      </c>
      <c r="AX107" s="12" t="s">
        <v>78</v>
      </c>
      <c r="AY107" s="255" t="s">
        <v>154</v>
      </c>
    </row>
    <row r="108" s="13" customFormat="1">
      <c r="B108" s="273"/>
      <c r="C108" s="274"/>
      <c r="D108" s="232" t="s">
        <v>165</v>
      </c>
      <c r="E108" s="275" t="s">
        <v>76</v>
      </c>
      <c r="F108" s="276" t="s">
        <v>453</v>
      </c>
      <c r="G108" s="274"/>
      <c r="H108" s="277">
        <v>32.668999999999997</v>
      </c>
      <c r="I108" s="278"/>
      <c r="J108" s="274"/>
      <c r="K108" s="274"/>
      <c r="L108" s="279"/>
      <c r="M108" s="280"/>
      <c r="N108" s="281"/>
      <c r="O108" s="281"/>
      <c r="P108" s="281"/>
      <c r="Q108" s="281"/>
      <c r="R108" s="281"/>
      <c r="S108" s="281"/>
      <c r="T108" s="282"/>
      <c r="AT108" s="283" t="s">
        <v>165</v>
      </c>
      <c r="AU108" s="283" t="s">
        <v>88</v>
      </c>
      <c r="AV108" s="13" t="s">
        <v>161</v>
      </c>
      <c r="AW108" s="13" t="s">
        <v>40</v>
      </c>
      <c r="AX108" s="13" t="s">
        <v>86</v>
      </c>
      <c r="AY108" s="283" t="s">
        <v>154</v>
      </c>
    </row>
    <row r="109" s="1" customFormat="1" ht="34.2" customHeight="1">
      <c r="B109" s="45"/>
      <c r="C109" s="220" t="s">
        <v>161</v>
      </c>
      <c r="D109" s="220" t="s">
        <v>156</v>
      </c>
      <c r="E109" s="221" t="s">
        <v>183</v>
      </c>
      <c r="F109" s="222" t="s">
        <v>184</v>
      </c>
      <c r="G109" s="223" t="s">
        <v>170</v>
      </c>
      <c r="H109" s="224">
        <v>16.474</v>
      </c>
      <c r="I109" s="225"/>
      <c r="J109" s="226">
        <f>ROUND(I109*H109,2)</f>
        <v>0</v>
      </c>
      <c r="K109" s="222" t="s">
        <v>160</v>
      </c>
      <c r="L109" s="71"/>
      <c r="M109" s="227" t="s">
        <v>76</v>
      </c>
      <c r="N109" s="228" t="s">
        <v>48</v>
      </c>
      <c r="O109" s="46"/>
      <c r="P109" s="229">
        <f>O109*H109</f>
        <v>0</v>
      </c>
      <c r="Q109" s="229">
        <v>0</v>
      </c>
      <c r="R109" s="229">
        <f>Q109*H109</f>
        <v>0</v>
      </c>
      <c r="S109" s="229">
        <v>0</v>
      </c>
      <c r="T109" s="230">
        <f>S109*H109</f>
        <v>0</v>
      </c>
      <c r="AR109" s="23" t="s">
        <v>161</v>
      </c>
      <c r="AT109" s="23" t="s">
        <v>156</v>
      </c>
      <c r="AU109" s="23" t="s">
        <v>88</v>
      </c>
      <c r="AY109" s="23" t="s">
        <v>154</v>
      </c>
      <c r="BE109" s="231">
        <f>IF(N109="základní",J109,0)</f>
        <v>0</v>
      </c>
      <c r="BF109" s="231">
        <f>IF(N109="snížená",J109,0)</f>
        <v>0</v>
      </c>
      <c r="BG109" s="231">
        <f>IF(N109="zákl. přenesená",J109,0)</f>
        <v>0</v>
      </c>
      <c r="BH109" s="231">
        <f>IF(N109="sníž. přenesená",J109,0)</f>
        <v>0</v>
      </c>
      <c r="BI109" s="231">
        <f>IF(N109="nulová",J109,0)</f>
        <v>0</v>
      </c>
      <c r="BJ109" s="23" t="s">
        <v>86</v>
      </c>
      <c r="BK109" s="231">
        <f>ROUND(I109*H109,2)</f>
        <v>0</v>
      </c>
      <c r="BL109" s="23" t="s">
        <v>161</v>
      </c>
      <c r="BM109" s="23" t="s">
        <v>463</v>
      </c>
    </row>
    <row r="110" s="1" customFormat="1">
      <c r="B110" s="45"/>
      <c r="C110" s="73"/>
      <c r="D110" s="232" t="s">
        <v>163</v>
      </c>
      <c r="E110" s="73"/>
      <c r="F110" s="233" t="s">
        <v>186</v>
      </c>
      <c r="G110" s="73"/>
      <c r="H110" s="73"/>
      <c r="I110" s="190"/>
      <c r="J110" s="73"/>
      <c r="K110" s="73"/>
      <c r="L110" s="71"/>
      <c r="M110" s="234"/>
      <c r="N110" s="46"/>
      <c r="O110" s="46"/>
      <c r="P110" s="46"/>
      <c r="Q110" s="46"/>
      <c r="R110" s="46"/>
      <c r="S110" s="46"/>
      <c r="T110" s="94"/>
      <c r="AT110" s="23" t="s">
        <v>163</v>
      </c>
      <c r="AU110" s="23" t="s">
        <v>88</v>
      </c>
    </row>
    <row r="111" s="11" customFormat="1">
      <c r="B111" s="235"/>
      <c r="C111" s="236"/>
      <c r="D111" s="232" t="s">
        <v>165</v>
      </c>
      <c r="E111" s="237" t="s">
        <v>76</v>
      </c>
      <c r="F111" s="238" t="s">
        <v>187</v>
      </c>
      <c r="G111" s="236"/>
      <c r="H111" s="237" t="s">
        <v>76</v>
      </c>
      <c r="I111" s="239"/>
      <c r="J111" s="236"/>
      <c r="K111" s="236"/>
      <c r="L111" s="240"/>
      <c r="M111" s="241"/>
      <c r="N111" s="242"/>
      <c r="O111" s="242"/>
      <c r="P111" s="242"/>
      <c r="Q111" s="242"/>
      <c r="R111" s="242"/>
      <c r="S111" s="242"/>
      <c r="T111" s="243"/>
      <c r="AT111" s="244" t="s">
        <v>165</v>
      </c>
      <c r="AU111" s="244" t="s">
        <v>88</v>
      </c>
      <c r="AV111" s="11" t="s">
        <v>86</v>
      </c>
      <c r="AW111" s="11" t="s">
        <v>40</v>
      </c>
      <c r="AX111" s="11" t="s">
        <v>78</v>
      </c>
      <c r="AY111" s="244" t="s">
        <v>154</v>
      </c>
    </row>
    <row r="112" s="12" customFormat="1">
      <c r="B112" s="245"/>
      <c r="C112" s="246"/>
      <c r="D112" s="232" t="s">
        <v>165</v>
      </c>
      <c r="E112" s="247" t="s">
        <v>76</v>
      </c>
      <c r="F112" s="248" t="s">
        <v>464</v>
      </c>
      <c r="G112" s="246"/>
      <c r="H112" s="249">
        <v>16.474</v>
      </c>
      <c r="I112" s="250"/>
      <c r="J112" s="246"/>
      <c r="K112" s="246"/>
      <c r="L112" s="251"/>
      <c r="M112" s="252"/>
      <c r="N112" s="253"/>
      <c r="O112" s="253"/>
      <c r="P112" s="253"/>
      <c r="Q112" s="253"/>
      <c r="R112" s="253"/>
      <c r="S112" s="253"/>
      <c r="T112" s="254"/>
      <c r="AT112" s="255" t="s">
        <v>165</v>
      </c>
      <c r="AU112" s="255" t="s">
        <v>88</v>
      </c>
      <c r="AV112" s="12" t="s">
        <v>88</v>
      </c>
      <c r="AW112" s="12" t="s">
        <v>40</v>
      </c>
      <c r="AX112" s="12" t="s">
        <v>86</v>
      </c>
      <c r="AY112" s="255" t="s">
        <v>154</v>
      </c>
    </row>
    <row r="113" s="1" customFormat="1" ht="34.2" customHeight="1">
      <c r="B113" s="45"/>
      <c r="C113" s="220" t="s">
        <v>189</v>
      </c>
      <c r="D113" s="220" t="s">
        <v>156</v>
      </c>
      <c r="E113" s="221" t="s">
        <v>271</v>
      </c>
      <c r="F113" s="222" t="s">
        <v>272</v>
      </c>
      <c r="G113" s="223" t="s">
        <v>170</v>
      </c>
      <c r="H113" s="224">
        <v>16.199999999999999</v>
      </c>
      <c r="I113" s="225"/>
      <c r="J113" s="226">
        <f>ROUND(I113*H113,2)</f>
        <v>0</v>
      </c>
      <c r="K113" s="222" t="s">
        <v>160</v>
      </c>
      <c r="L113" s="71"/>
      <c r="M113" s="227" t="s">
        <v>76</v>
      </c>
      <c r="N113" s="228" t="s">
        <v>48</v>
      </c>
      <c r="O113" s="46"/>
      <c r="P113" s="229">
        <f>O113*H113</f>
        <v>0</v>
      </c>
      <c r="Q113" s="229">
        <v>0</v>
      </c>
      <c r="R113" s="229">
        <f>Q113*H113</f>
        <v>0</v>
      </c>
      <c r="S113" s="229">
        <v>0</v>
      </c>
      <c r="T113" s="230">
        <f>S113*H113</f>
        <v>0</v>
      </c>
      <c r="AR113" s="23" t="s">
        <v>161</v>
      </c>
      <c r="AT113" s="23" t="s">
        <v>156</v>
      </c>
      <c r="AU113" s="23" t="s">
        <v>88</v>
      </c>
      <c r="AY113" s="23" t="s">
        <v>154</v>
      </c>
      <c r="BE113" s="231">
        <f>IF(N113="základní",J113,0)</f>
        <v>0</v>
      </c>
      <c r="BF113" s="231">
        <f>IF(N113="snížená",J113,0)</f>
        <v>0</v>
      </c>
      <c r="BG113" s="231">
        <f>IF(N113="zákl. přenesená",J113,0)</f>
        <v>0</v>
      </c>
      <c r="BH113" s="231">
        <f>IF(N113="sníž. přenesená",J113,0)</f>
        <v>0</v>
      </c>
      <c r="BI113" s="231">
        <f>IF(N113="nulová",J113,0)</f>
        <v>0</v>
      </c>
      <c r="BJ113" s="23" t="s">
        <v>86</v>
      </c>
      <c r="BK113" s="231">
        <f>ROUND(I113*H113,2)</f>
        <v>0</v>
      </c>
      <c r="BL113" s="23" t="s">
        <v>161</v>
      </c>
      <c r="BM113" s="23" t="s">
        <v>465</v>
      </c>
    </row>
    <row r="114" s="1" customFormat="1">
      <c r="B114" s="45"/>
      <c r="C114" s="73"/>
      <c r="D114" s="232" t="s">
        <v>163</v>
      </c>
      <c r="E114" s="73"/>
      <c r="F114" s="269" t="s">
        <v>274</v>
      </c>
      <c r="G114" s="73"/>
      <c r="H114" s="73"/>
      <c r="I114" s="190"/>
      <c r="J114" s="73"/>
      <c r="K114" s="73"/>
      <c r="L114" s="71"/>
      <c r="M114" s="234"/>
      <c r="N114" s="46"/>
      <c r="O114" s="46"/>
      <c r="P114" s="46"/>
      <c r="Q114" s="46"/>
      <c r="R114" s="46"/>
      <c r="S114" s="46"/>
      <c r="T114" s="94"/>
      <c r="AT114" s="23" t="s">
        <v>163</v>
      </c>
      <c r="AU114" s="23" t="s">
        <v>88</v>
      </c>
    </row>
    <row r="115" s="1" customFormat="1">
      <c r="B115" s="45"/>
      <c r="C115" s="73"/>
      <c r="D115" s="232" t="s">
        <v>275</v>
      </c>
      <c r="E115" s="73"/>
      <c r="F115" s="233" t="s">
        <v>276</v>
      </c>
      <c r="G115" s="73"/>
      <c r="H115" s="73"/>
      <c r="I115" s="190"/>
      <c r="J115" s="73"/>
      <c r="K115" s="73"/>
      <c r="L115" s="71"/>
      <c r="M115" s="234"/>
      <c r="N115" s="46"/>
      <c r="O115" s="46"/>
      <c r="P115" s="46"/>
      <c r="Q115" s="46"/>
      <c r="R115" s="46"/>
      <c r="S115" s="46"/>
      <c r="T115" s="94"/>
      <c r="AT115" s="23" t="s">
        <v>275</v>
      </c>
      <c r="AU115" s="23" t="s">
        <v>88</v>
      </c>
    </row>
    <row r="116" s="11" customFormat="1">
      <c r="B116" s="235"/>
      <c r="C116" s="236"/>
      <c r="D116" s="232" t="s">
        <v>165</v>
      </c>
      <c r="E116" s="237" t="s">
        <v>76</v>
      </c>
      <c r="F116" s="238" t="s">
        <v>277</v>
      </c>
      <c r="G116" s="236"/>
      <c r="H116" s="237" t="s">
        <v>76</v>
      </c>
      <c r="I116" s="239"/>
      <c r="J116" s="236"/>
      <c r="K116" s="236"/>
      <c r="L116" s="240"/>
      <c r="M116" s="241"/>
      <c r="N116" s="242"/>
      <c r="O116" s="242"/>
      <c r="P116" s="242"/>
      <c r="Q116" s="242"/>
      <c r="R116" s="242"/>
      <c r="S116" s="242"/>
      <c r="T116" s="243"/>
      <c r="AT116" s="244" t="s">
        <v>165</v>
      </c>
      <c r="AU116" s="244" t="s">
        <v>88</v>
      </c>
      <c r="AV116" s="11" t="s">
        <v>86</v>
      </c>
      <c r="AW116" s="11" t="s">
        <v>40</v>
      </c>
      <c r="AX116" s="11" t="s">
        <v>78</v>
      </c>
      <c r="AY116" s="244" t="s">
        <v>154</v>
      </c>
    </row>
    <row r="117" s="12" customFormat="1">
      <c r="B117" s="245"/>
      <c r="C117" s="246"/>
      <c r="D117" s="232" t="s">
        <v>165</v>
      </c>
      <c r="E117" s="247" t="s">
        <v>76</v>
      </c>
      <c r="F117" s="248" t="s">
        <v>466</v>
      </c>
      <c r="G117" s="246"/>
      <c r="H117" s="249">
        <v>16.199999999999999</v>
      </c>
      <c r="I117" s="250"/>
      <c r="J117" s="246"/>
      <c r="K117" s="246"/>
      <c r="L117" s="251"/>
      <c r="M117" s="252"/>
      <c r="N117" s="253"/>
      <c r="O117" s="253"/>
      <c r="P117" s="253"/>
      <c r="Q117" s="253"/>
      <c r="R117" s="253"/>
      <c r="S117" s="253"/>
      <c r="T117" s="254"/>
      <c r="AT117" s="255" t="s">
        <v>165</v>
      </c>
      <c r="AU117" s="255" t="s">
        <v>88</v>
      </c>
      <c r="AV117" s="12" t="s">
        <v>88</v>
      </c>
      <c r="AW117" s="12" t="s">
        <v>40</v>
      </c>
      <c r="AX117" s="12" t="s">
        <v>86</v>
      </c>
      <c r="AY117" s="255" t="s">
        <v>154</v>
      </c>
    </row>
    <row r="118" s="1" customFormat="1" ht="22.8" customHeight="1">
      <c r="B118" s="45"/>
      <c r="C118" s="220" t="s">
        <v>197</v>
      </c>
      <c r="D118" s="220" t="s">
        <v>156</v>
      </c>
      <c r="E118" s="221" t="s">
        <v>279</v>
      </c>
      <c r="F118" s="222" t="s">
        <v>280</v>
      </c>
      <c r="G118" s="223" t="s">
        <v>193</v>
      </c>
      <c r="H118" s="224">
        <v>36.700000000000003</v>
      </c>
      <c r="I118" s="225"/>
      <c r="J118" s="226">
        <f>ROUND(I118*H118,2)</f>
        <v>0</v>
      </c>
      <c r="K118" s="222" t="s">
        <v>160</v>
      </c>
      <c r="L118" s="71"/>
      <c r="M118" s="227" t="s">
        <v>76</v>
      </c>
      <c r="N118" s="228" t="s">
        <v>48</v>
      </c>
      <c r="O118" s="46"/>
      <c r="P118" s="229">
        <f>O118*H118</f>
        <v>0</v>
      </c>
      <c r="Q118" s="229">
        <v>0</v>
      </c>
      <c r="R118" s="229">
        <f>Q118*H118</f>
        <v>0</v>
      </c>
      <c r="S118" s="229">
        <v>0</v>
      </c>
      <c r="T118" s="230">
        <f>S118*H118</f>
        <v>0</v>
      </c>
      <c r="AR118" s="23" t="s">
        <v>161</v>
      </c>
      <c r="AT118" s="23" t="s">
        <v>156</v>
      </c>
      <c r="AU118" s="23" t="s">
        <v>88</v>
      </c>
      <c r="AY118" s="23" t="s">
        <v>154</v>
      </c>
      <c r="BE118" s="231">
        <f>IF(N118="základní",J118,0)</f>
        <v>0</v>
      </c>
      <c r="BF118" s="231">
        <f>IF(N118="snížená",J118,0)</f>
        <v>0</v>
      </c>
      <c r="BG118" s="231">
        <f>IF(N118="zákl. přenesená",J118,0)</f>
        <v>0</v>
      </c>
      <c r="BH118" s="231">
        <f>IF(N118="sníž. přenesená",J118,0)</f>
        <v>0</v>
      </c>
      <c r="BI118" s="231">
        <f>IF(N118="nulová",J118,0)</f>
        <v>0</v>
      </c>
      <c r="BJ118" s="23" t="s">
        <v>86</v>
      </c>
      <c r="BK118" s="231">
        <f>ROUND(I118*H118,2)</f>
        <v>0</v>
      </c>
      <c r="BL118" s="23" t="s">
        <v>161</v>
      </c>
      <c r="BM118" s="23" t="s">
        <v>467</v>
      </c>
    </row>
    <row r="119" s="1" customFormat="1">
      <c r="B119" s="45"/>
      <c r="C119" s="73"/>
      <c r="D119" s="232" t="s">
        <v>163</v>
      </c>
      <c r="E119" s="73"/>
      <c r="F119" s="233" t="s">
        <v>282</v>
      </c>
      <c r="G119" s="73"/>
      <c r="H119" s="73"/>
      <c r="I119" s="190"/>
      <c r="J119" s="73"/>
      <c r="K119" s="73"/>
      <c r="L119" s="71"/>
      <c r="M119" s="234"/>
      <c r="N119" s="46"/>
      <c r="O119" s="46"/>
      <c r="P119" s="46"/>
      <c r="Q119" s="46"/>
      <c r="R119" s="46"/>
      <c r="S119" s="46"/>
      <c r="T119" s="94"/>
      <c r="AT119" s="23" t="s">
        <v>163</v>
      </c>
      <c r="AU119" s="23" t="s">
        <v>88</v>
      </c>
    </row>
    <row r="120" s="1" customFormat="1">
      <c r="B120" s="45"/>
      <c r="C120" s="73"/>
      <c r="D120" s="232" t="s">
        <v>275</v>
      </c>
      <c r="E120" s="73"/>
      <c r="F120" s="233" t="s">
        <v>276</v>
      </c>
      <c r="G120" s="73"/>
      <c r="H120" s="73"/>
      <c r="I120" s="190"/>
      <c r="J120" s="73"/>
      <c r="K120" s="73"/>
      <c r="L120" s="71"/>
      <c r="M120" s="234"/>
      <c r="N120" s="46"/>
      <c r="O120" s="46"/>
      <c r="P120" s="46"/>
      <c r="Q120" s="46"/>
      <c r="R120" s="46"/>
      <c r="S120" s="46"/>
      <c r="T120" s="94"/>
      <c r="AT120" s="23" t="s">
        <v>275</v>
      </c>
      <c r="AU120" s="23" t="s">
        <v>88</v>
      </c>
    </row>
    <row r="121" s="11" customFormat="1">
      <c r="B121" s="235"/>
      <c r="C121" s="236"/>
      <c r="D121" s="232" t="s">
        <v>165</v>
      </c>
      <c r="E121" s="237" t="s">
        <v>76</v>
      </c>
      <c r="F121" s="238" t="s">
        <v>283</v>
      </c>
      <c r="G121" s="236"/>
      <c r="H121" s="237" t="s">
        <v>76</v>
      </c>
      <c r="I121" s="239"/>
      <c r="J121" s="236"/>
      <c r="K121" s="236"/>
      <c r="L121" s="240"/>
      <c r="M121" s="241"/>
      <c r="N121" s="242"/>
      <c r="O121" s="242"/>
      <c r="P121" s="242"/>
      <c r="Q121" s="242"/>
      <c r="R121" s="242"/>
      <c r="S121" s="242"/>
      <c r="T121" s="243"/>
      <c r="AT121" s="244" t="s">
        <v>165</v>
      </c>
      <c r="AU121" s="244" t="s">
        <v>88</v>
      </c>
      <c r="AV121" s="11" t="s">
        <v>86</v>
      </c>
      <c r="AW121" s="11" t="s">
        <v>40</v>
      </c>
      <c r="AX121" s="11" t="s">
        <v>78</v>
      </c>
      <c r="AY121" s="244" t="s">
        <v>154</v>
      </c>
    </row>
    <row r="122" s="12" customFormat="1">
      <c r="B122" s="245"/>
      <c r="C122" s="246"/>
      <c r="D122" s="232" t="s">
        <v>165</v>
      </c>
      <c r="E122" s="247" t="s">
        <v>76</v>
      </c>
      <c r="F122" s="248" t="s">
        <v>468</v>
      </c>
      <c r="G122" s="246"/>
      <c r="H122" s="249">
        <v>36.700000000000003</v>
      </c>
      <c r="I122" s="250"/>
      <c r="J122" s="246"/>
      <c r="K122" s="246"/>
      <c r="L122" s="251"/>
      <c r="M122" s="252"/>
      <c r="N122" s="253"/>
      <c r="O122" s="253"/>
      <c r="P122" s="253"/>
      <c r="Q122" s="253"/>
      <c r="R122" s="253"/>
      <c r="S122" s="253"/>
      <c r="T122" s="254"/>
      <c r="AT122" s="255" t="s">
        <v>165</v>
      </c>
      <c r="AU122" s="255" t="s">
        <v>88</v>
      </c>
      <c r="AV122" s="12" t="s">
        <v>88</v>
      </c>
      <c r="AW122" s="12" t="s">
        <v>40</v>
      </c>
      <c r="AX122" s="12" t="s">
        <v>86</v>
      </c>
      <c r="AY122" s="255" t="s">
        <v>154</v>
      </c>
    </row>
    <row r="123" s="1" customFormat="1" ht="22.8" customHeight="1">
      <c r="B123" s="45"/>
      <c r="C123" s="220" t="s">
        <v>203</v>
      </c>
      <c r="D123" s="220" t="s">
        <v>156</v>
      </c>
      <c r="E123" s="221" t="s">
        <v>285</v>
      </c>
      <c r="F123" s="222" t="s">
        <v>286</v>
      </c>
      <c r="G123" s="223" t="s">
        <v>193</v>
      </c>
      <c r="H123" s="224">
        <v>36.700000000000003</v>
      </c>
      <c r="I123" s="225"/>
      <c r="J123" s="226">
        <f>ROUND(I123*H123,2)</f>
        <v>0</v>
      </c>
      <c r="K123" s="222" t="s">
        <v>160</v>
      </c>
      <c r="L123" s="71"/>
      <c r="M123" s="227" t="s">
        <v>76</v>
      </c>
      <c r="N123" s="228" t="s">
        <v>48</v>
      </c>
      <c r="O123" s="46"/>
      <c r="P123" s="229">
        <f>O123*H123</f>
        <v>0</v>
      </c>
      <c r="Q123" s="229">
        <v>0</v>
      </c>
      <c r="R123" s="229">
        <f>Q123*H123</f>
        <v>0</v>
      </c>
      <c r="S123" s="229">
        <v>0</v>
      </c>
      <c r="T123" s="230">
        <f>S123*H123</f>
        <v>0</v>
      </c>
      <c r="AR123" s="23" t="s">
        <v>161</v>
      </c>
      <c r="AT123" s="23" t="s">
        <v>156</v>
      </c>
      <c r="AU123" s="23" t="s">
        <v>88</v>
      </c>
      <c r="AY123" s="23" t="s">
        <v>154</v>
      </c>
      <c r="BE123" s="231">
        <f>IF(N123="základní",J123,0)</f>
        <v>0</v>
      </c>
      <c r="BF123" s="231">
        <f>IF(N123="snížená",J123,0)</f>
        <v>0</v>
      </c>
      <c r="BG123" s="231">
        <f>IF(N123="zákl. přenesená",J123,0)</f>
        <v>0</v>
      </c>
      <c r="BH123" s="231">
        <f>IF(N123="sníž. přenesená",J123,0)</f>
        <v>0</v>
      </c>
      <c r="BI123" s="231">
        <f>IF(N123="nulová",J123,0)</f>
        <v>0</v>
      </c>
      <c r="BJ123" s="23" t="s">
        <v>86</v>
      </c>
      <c r="BK123" s="231">
        <f>ROUND(I123*H123,2)</f>
        <v>0</v>
      </c>
      <c r="BL123" s="23" t="s">
        <v>161</v>
      </c>
      <c r="BM123" s="23" t="s">
        <v>469</v>
      </c>
    </row>
    <row r="124" s="1" customFormat="1">
      <c r="B124" s="45"/>
      <c r="C124" s="73"/>
      <c r="D124" s="232" t="s">
        <v>163</v>
      </c>
      <c r="E124" s="73"/>
      <c r="F124" s="233" t="s">
        <v>288</v>
      </c>
      <c r="G124" s="73"/>
      <c r="H124" s="73"/>
      <c r="I124" s="190"/>
      <c r="J124" s="73"/>
      <c r="K124" s="73"/>
      <c r="L124" s="71"/>
      <c r="M124" s="234"/>
      <c r="N124" s="46"/>
      <c r="O124" s="46"/>
      <c r="P124" s="46"/>
      <c r="Q124" s="46"/>
      <c r="R124" s="46"/>
      <c r="S124" s="46"/>
      <c r="T124" s="94"/>
      <c r="AT124" s="23" t="s">
        <v>163</v>
      </c>
      <c r="AU124" s="23" t="s">
        <v>88</v>
      </c>
    </row>
    <row r="125" s="11" customFormat="1">
      <c r="B125" s="235"/>
      <c r="C125" s="236"/>
      <c r="D125" s="232" t="s">
        <v>165</v>
      </c>
      <c r="E125" s="237" t="s">
        <v>76</v>
      </c>
      <c r="F125" s="238" t="s">
        <v>289</v>
      </c>
      <c r="G125" s="236"/>
      <c r="H125" s="237" t="s">
        <v>76</v>
      </c>
      <c r="I125" s="239"/>
      <c r="J125" s="236"/>
      <c r="K125" s="236"/>
      <c r="L125" s="240"/>
      <c r="M125" s="241"/>
      <c r="N125" s="242"/>
      <c r="O125" s="242"/>
      <c r="P125" s="242"/>
      <c r="Q125" s="242"/>
      <c r="R125" s="242"/>
      <c r="S125" s="242"/>
      <c r="T125" s="243"/>
      <c r="AT125" s="244" t="s">
        <v>165</v>
      </c>
      <c r="AU125" s="244" t="s">
        <v>88</v>
      </c>
      <c r="AV125" s="11" t="s">
        <v>86</v>
      </c>
      <c r="AW125" s="11" t="s">
        <v>40</v>
      </c>
      <c r="AX125" s="11" t="s">
        <v>78</v>
      </c>
      <c r="AY125" s="244" t="s">
        <v>154</v>
      </c>
    </row>
    <row r="126" s="12" customFormat="1">
      <c r="B126" s="245"/>
      <c r="C126" s="246"/>
      <c r="D126" s="232" t="s">
        <v>165</v>
      </c>
      <c r="E126" s="247" t="s">
        <v>76</v>
      </c>
      <c r="F126" s="248" t="s">
        <v>470</v>
      </c>
      <c r="G126" s="246"/>
      <c r="H126" s="249">
        <v>36.700000000000003</v>
      </c>
      <c r="I126" s="250"/>
      <c r="J126" s="246"/>
      <c r="K126" s="246"/>
      <c r="L126" s="251"/>
      <c r="M126" s="252"/>
      <c r="N126" s="253"/>
      <c r="O126" s="253"/>
      <c r="P126" s="253"/>
      <c r="Q126" s="253"/>
      <c r="R126" s="253"/>
      <c r="S126" s="253"/>
      <c r="T126" s="254"/>
      <c r="AT126" s="255" t="s">
        <v>165</v>
      </c>
      <c r="AU126" s="255" t="s">
        <v>88</v>
      </c>
      <c r="AV126" s="12" t="s">
        <v>88</v>
      </c>
      <c r="AW126" s="12" t="s">
        <v>40</v>
      </c>
      <c r="AX126" s="12" t="s">
        <v>86</v>
      </c>
      <c r="AY126" s="255" t="s">
        <v>154</v>
      </c>
    </row>
    <row r="127" s="1" customFormat="1" ht="14.4" customHeight="1">
      <c r="B127" s="45"/>
      <c r="C127" s="256" t="s">
        <v>201</v>
      </c>
      <c r="D127" s="256" t="s">
        <v>198</v>
      </c>
      <c r="E127" s="257" t="s">
        <v>290</v>
      </c>
      <c r="F127" s="258" t="s">
        <v>291</v>
      </c>
      <c r="G127" s="259" t="s">
        <v>292</v>
      </c>
      <c r="H127" s="260">
        <v>0.73399999999999999</v>
      </c>
      <c r="I127" s="261"/>
      <c r="J127" s="262">
        <f>ROUND(I127*H127,2)</f>
        <v>0</v>
      </c>
      <c r="K127" s="258" t="s">
        <v>160</v>
      </c>
      <c r="L127" s="263"/>
      <c r="M127" s="264" t="s">
        <v>76</v>
      </c>
      <c r="N127" s="265" t="s">
        <v>48</v>
      </c>
      <c r="O127" s="46"/>
      <c r="P127" s="229">
        <f>O127*H127</f>
        <v>0</v>
      </c>
      <c r="Q127" s="229">
        <v>0.001</v>
      </c>
      <c r="R127" s="229">
        <f>Q127*H127</f>
        <v>0.00073399999999999995</v>
      </c>
      <c r="S127" s="229">
        <v>0</v>
      </c>
      <c r="T127" s="230">
        <f>S127*H127</f>
        <v>0</v>
      </c>
      <c r="AR127" s="23" t="s">
        <v>201</v>
      </c>
      <c r="AT127" s="23" t="s">
        <v>198</v>
      </c>
      <c r="AU127" s="23" t="s">
        <v>88</v>
      </c>
      <c r="AY127" s="23" t="s">
        <v>154</v>
      </c>
      <c r="BE127" s="231">
        <f>IF(N127="základní",J127,0)</f>
        <v>0</v>
      </c>
      <c r="BF127" s="231">
        <f>IF(N127="snížená",J127,0)</f>
        <v>0</v>
      </c>
      <c r="BG127" s="231">
        <f>IF(N127="zákl. přenesená",J127,0)</f>
        <v>0</v>
      </c>
      <c r="BH127" s="231">
        <f>IF(N127="sníž. přenesená",J127,0)</f>
        <v>0</v>
      </c>
      <c r="BI127" s="231">
        <f>IF(N127="nulová",J127,0)</f>
        <v>0</v>
      </c>
      <c r="BJ127" s="23" t="s">
        <v>86</v>
      </c>
      <c r="BK127" s="231">
        <f>ROUND(I127*H127,2)</f>
        <v>0</v>
      </c>
      <c r="BL127" s="23" t="s">
        <v>161</v>
      </c>
      <c r="BM127" s="23" t="s">
        <v>471</v>
      </c>
    </row>
    <row r="128" s="11" customFormat="1">
      <c r="B128" s="235"/>
      <c r="C128" s="236"/>
      <c r="D128" s="232" t="s">
        <v>165</v>
      </c>
      <c r="E128" s="237" t="s">
        <v>76</v>
      </c>
      <c r="F128" s="238" t="s">
        <v>294</v>
      </c>
      <c r="G128" s="236"/>
      <c r="H128" s="237" t="s">
        <v>76</v>
      </c>
      <c r="I128" s="239"/>
      <c r="J128" s="236"/>
      <c r="K128" s="236"/>
      <c r="L128" s="240"/>
      <c r="M128" s="241"/>
      <c r="N128" s="242"/>
      <c r="O128" s="242"/>
      <c r="P128" s="242"/>
      <c r="Q128" s="242"/>
      <c r="R128" s="242"/>
      <c r="S128" s="242"/>
      <c r="T128" s="243"/>
      <c r="AT128" s="244" t="s">
        <v>165</v>
      </c>
      <c r="AU128" s="244" t="s">
        <v>88</v>
      </c>
      <c r="AV128" s="11" t="s">
        <v>86</v>
      </c>
      <c r="AW128" s="11" t="s">
        <v>40</v>
      </c>
      <c r="AX128" s="11" t="s">
        <v>78</v>
      </c>
      <c r="AY128" s="244" t="s">
        <v>154</v>
      </c>
    </row>
    <row r="129" s="12" customFormat="1">
      <c r="B129" s="245"/>
      <c r="C129" s="246"/>
      <c r="D129" s="232" t="s">
        <v>165</v>
      </c>
      <c r="E129" s="247" t="s">
        <v>76</v>
      </c>
      <c r="F129" s="248" t="s">
        <v>472</v>
      </c>
      <c r="G129" s="246"/>
      <c r="H129" s="249">
        <v>0.73399999999999999</v>
      </c>
      <c r="I129" s="250"/>
      <c r="J129" s="246"/>
      <c r="K129" s="246"/>
      <c r="L129" s="251"/>
      <c r="M129" s="252"/>
      <c r="N129" s="253"/>
      <c r="O129" s="253"/>
      <c r="P129" s="253"/>
      <c r="Q129" s="253"/>
      <c r="R129" s="253"/>
      <c r="S129" s="253"/>
      <c r="T129" s="254"/>
      <c r="AT129" s="255" t="s">
        <v>165</v>
      </c>
      <c r="AU129" s="255" t="s">
        <v>88</v>
      </c>
      <c r="AV129" s="12" t="s">
        <v>88</v>
      </c>
      <c r="AW129" s="12" t="s">
        <v>40</v>
      </c>
      <c r="AX129" s="12" t="s">
        <v>86</v>
      </c>
      <c r="AY129" s="255" t="s">
        <v>154</v>
      </c>
    </row>
    <row r="130" s="1" customFormat="1" ht="22.8" customHeight="1">
      <c r="B130" s="45"/>
      <c r="C130" s="220" t="s">
        <v>215</v>
      </c>
      <c r="D130" s="220" t="s">
        <v>156</v>
      </c>
      <c r="E130" s="221" t="s">
        <v>473</v>
      </c>
      <c r="F130" s="222" t="s">
        <v>474</v>
      </c>
      <c r="G130" s="223" t="s">
        <v>193</v>
      </c>
      <c r="H130" s="224">
        <v>33.5</v>
      </c>
      <c r="I130" s="225"/>
      <c r="J130" s="226">
        <f>ROUND(I130*H130,2)</f>
        <v>0</v>
      </c>
      <c r="K130" s="222" t="s">
        <v>160</v>
      </c>
      <c r="L130" s="71"/>
      <c r="M130" s="227" t="s">
        <v>76</v>
      </c>
      <c r="N130" s="228" t="s">
        <v>48</v>
      </c>
      <c r="O130" s="46"/>
      <c r="P130" s="229">
        <f>O130*H130</f>
        <v>0</v>
      </c>
      <c r="Q130" s="229">
        <v>0</v>
      </c>
      <c r="R130" s="229">
        <f>Q130*H130</f>
        <v>0</v>
      </c>
      <c r="S130" s="229">
        <v>0</v>
      </c>
      <c r="T130" s="230">
        <f>S130*H130</f>
        <v>0</v>
      </c>
      <c r="AR130" s="23" t="s">
        <v>161</v>
      </c>
      <c r="AT130" s="23" t="s">
        <v>156</v>
      </c>
      <c r="AU130" s="23" t="s">
        <v>88</v>
      </c>
      <c r="AY130" s="23" t="s">
        <v>154</v>
      </c>
      <c r="BE130" s="231">
        <f>IF(N130="základní",J130,0)</f>
        <v>0</v>
      </c>
      <c r="BF130" s="231">
        <f>IF(N130="snížená",J130,0)</f>
        <v>0</v>
      </c>
      <c r="BG130" s="231">
        <f>IF(N130="zákl. přenesená",J130,0)</f>
        <v>0</v>
      </c>
      <c r="BH130" s="231">
        <f>IF(N130="sníž. přenesená",J130,0)</f>
        <v>0</v>
      </c>
      <c r="BI130" s="231">
        <f>IF(N130="nulová",J130,0)</f>
        <v>0</v>
      </c>
      <c r="BJ130" s="23" t="s">
        <v>86</v>
      </c>
      <c r="BK130" s="231">
        <f>ROUND(I130*H130,2)</f>
        <v>0</v>
      </c>
      <c r="BL130" s="23" t="s">
        <v>161</v>
      </c>
      <c r="BM130" s="23" t="s">
        <v>475</v>
      </c>
    </row>
    <row r="131" s="1" customFormat="1">
      <c r="B131" s="45"/>
      <c r="C131" s="73"/>
      <c r="D131" s="232" t="s">
        <v>163</v>
      </c>
      <c r="E131" s="73"/>
      <c r="F131" s="233" t="s">
        <v>476</v>
      </c>
      <c r="G131" s="73"/>
      <c r="H131" s="73"/>
      <c r="I131" s="190"/>
      <c r="J131" s="73"/>
      <c r="K131" s="73"/>
      <c r="L131" s="71"/>
      <c r="M131" s="234"/>
      <c r="N131" s="46"/>
      <c r="O131" s="46"/>
      <c r="P131" s="46"/>
      <c r="Q131" s="46"/>
      <c r="R131" s="46"/>
      <c r="S131" s="46"/>
      <c r="T131" s="94"/>
      <c r="AT131" s="23" t="s">
        <v>163</v>
      </c>
      <c r="AU131" s="23" t="s">
        <v>88</v>
      </c>
    </row>
    <row r="132" s="11" customFormat="1">
      <c r="B132" s="235"/>
      <c r="C132" s="236"/>
      <c r="D132" s="232" t="s">
        <v>165</v>
      </c>
      <c r="E132" s="237" t="s">
        <v>76</v>
      </c>
      <c r="F132" s="238" t="s">
        <v>448</v>
      </c>
      <c r="G132" s="236"/>
      <c r="H132" s="237" t="s">
        <v>76</v>
      </c>
      <c r="I132" s="239"/>
      <c r="J132" s="236"/>
      <c r="K132" s="236"/>
      <c r="L132" s="240"/>
      <c r="M132" s="241"/>
      <c r="N132" s="242"/>
      <c r="O132" s="242"/>
      <c r="P132" s="242"/>
      <c r="Q132" s="242"/>
      <c r="R132" s="242"/>
      <c r="S132" s="242"/>
      <c r="T132" s="243"/>
      <c r="AT132" s="244" t="s">
        <v>165</v>
      </c>
      <c r="AU132" s="244" t="s">
        <v>88</v>
      </c>
      <c r="AV132" s="11" t="s">
        <v>86</v>
      </c>
      <c r="AW132" s="11" t="s">
        <v>40</v>
      </c>
      <c r="AX132" s="11" t="s">
        <v>78</v>
      </c>
      <c r="AY132" s="244" t="s">
        <v>154</v>
      </c>
    </row>
    <row r="133" s="11" customFormat="1">
      <c r="B133" s="235"/>
      <c r="C133" s="236"/>
      <c r="D133" s="232" t="s">
        <v>165</v>
      </c>
      <c r="E133" s="237" t="s">
        <v>76</v>
      </c>
      <c r="F133" s="238" t="s">
        <v>477</v>
      </c>
      <c r="G133" s="236"/>
      <c r="H133" s="237" t="s">
        <v>76</v>
      </c>
      <c r="I133" s="239"/>
      <c r="J133" s="236"/>
      <c r="K133" s="236"/>
      <c r="L133" s="240"/>
      <c r="M133" s="241"/>
      <c r="N133" s="242"/>
      <c r="O133" s="242"/>
      <c r="P133" s="242"/>
      <c r="Q133" s="242"/>
      <c r="R133" s="242"/>
      <c r="S133" s="242"/>
      <c r="T133" s="243"/>
      <c r="AT133" s="244" t="s">
        <v>165</v>
      </c>
      <c r="AU133" s="244" t="s">
        <v>88</v>
      </c>
      <c r="AV133" s="11" t="s">
        <v>86</v>
      </c>
      <c r="AW133" s="11" t="s">
        <v>40</v>
      </c>
      <c r="AX133" s="11" t="s">
        <v>78</v>
      </c>
      <c r="AY133" s="244" t="s">
        <v>154</v>
      </c>
    </row>
    <row r="134" s="12" customFormat="1">
      <c r="B134" s="245"/>
      <c r="C134" s="246"/>
      <c r="D134" s="232" t="s">
        <v>165</v>
      </c>
      <c r="E134" s="247" t="s">
        <v>76</v>
      </c>
      <c r="F134" s="248" t="s">
        <v>478</v>
      </c>
      <c r="G134" s="246"/>
      <c r="H134" s="249">
        <v>33.5</v>
      </c>
      <c r="I134" s="250"/>
      <c r="J134" s="246"/>
      <c r="K134" s="246"/>
      <c r="L134" s="251"/>
      <c r="M134" s="252"/>
      <c r="N134" s="253"/>
      <c r="O134" s="253"/>
      <c r="P134" s="253"/>
      <c r="Q134" s="253"/>
      <c r="R134" s="253"/>
      <c r="S134" s="253"/>
      <c r="T134" s="254"/>
      <c r="AT134" s="255" t="s">
        <v>165</v>
      </c>
      <c r="AU134" s="255" t="s">
        <v>88</v>
      </c>
      <c r="AV134" s="12" t="s">
        <v>88</v>
      </c>
      <c r="AW134" s="12" t="s">
        <v>40</v>
      </c>
      <c r="AX134" s="12" t="s">
        <v>86</v>
      </c>
      <c r="AY134" s="255" t="s">
        <v>154</v>
      </c>
    </row>
    <row r="135" s="1" customFormat="1" ht="14.4" customHeight="1">
      <c r="B135" s="45"/>
      <c r="C135" s="220" t="s">
        <v>220</v>
      </c>
      <c r="D135" s="220" t="s">
        <v>156</v>
      </c>
      <c r="E135" s="221" t="s">
        <v>296</v>
      </c>
      <c r="F135" s="222" t="s">
        <v>297</v>
      </c>
      <c r="G135" s="223" t="s">
        <v>170</v>
      </c>
      <c r="H135" s="224">
        <v>3.3479999999999999</v>
      </c>
      <c r="I135" s="225"/>
      <c r="J135" s="226">
        <f>ROUND(I135*H135,2)</f>
        <v>0</v>
      </c>
      <c r="K135" s="222" t="s">
        <v>160</v>
      </c>
      <c r="L135" s="71"/>
      <c r="M135" s="227" t="s">
        <v>76</v>
      </c>
      <c r="N135" s="228" t="s">
        <v>48</v>
      </c>
      <c r="O135" s="46"/>
      <c r="P135" s="229">
        <f>O135*H135</f>
        <v>0</v>
      </c>
      <c r="Q135" s="229">
        <v>1.9205000000000001</v>
      </c>
      <c r="R135" s="229">
        <f>Q135*H135</f>
        <v>6.4298340000000005</v>
      </c>
      <c r="S135" s="229">
        <v>0</v>
      </c>
      <c r="T135" s="230">
        <f>S135*H135</f>
        <v>0</v>
      </c>
      <c r="AR135" s="23" t="s">
        <v>161</v>
      </c>
      <c r="AT135" s="23" t="s">
        <v>156</v>
      </c>
      <c r="AU135" s="23" t="s">
        <v>88</v>
      </c>
      <c r="AY135" s="23" t="s">
        <v>154</v>
      </c>
      <c r="BE135" s="231">
        <f>IF(N135="základní",J135,0)</f>
        <v>0</v>
      </c>
      <c r="BF135" s="231">
        <f>IF(N135="snížená",J135,0)</f>
        <v>0</v>
      </c>
      <c r="BG135" s="231">
        <f>IF(N135="zákl. přenesená",J135,0)</f>
        <v>0</v>
      </c>
      <c r="BH135" s="231">
        <f>IF(N135="sníž. přenesená",J135,0)</f>
        <v>0</v>
      </c>
      <c r="BI135" s="231">
        <f>IF(N135="nulová",J135,0)</f>
        <v>0</v>
      </c>
      <c r="BJ135" s="23" t="s">
        <v>86</v>
      </c>
      <c r="BK135" s="231">
        <f>ROUND(I135*H135,2)</f>
        <v>0</v>
      </c>
      <c r="BL135" s="23" t="s">
        <v>161</v>
      </c>
      <c r="BM135" s="23" t="s">
        <v>479</v>
      </c>
    </row>
    <row r="136" s="1" customFormat="1">
      <c r="B136" s="45"/>
      <c r="C136" s="73"/>
      <c r="D136" s="232" t="s">
        <v>163</v>
      </c>
      <c r="E136" s="73"/>
      <c r="F136" s="233" t="s">
        <v>299</v>
      </c>
      <c r="G136" s="73"/>
      <c r="H136" s="73"/>
      <c r="I136" s="190"/>
      <c r="J136" s="73"/>
      <c r="K136" s="73"/>
      <c r="L136" s="71"/>
      <c r="M136" s="234"/>
      <c r="N136" s="46"/>
      <c r="O136" s="46"/>
      <c r="P136" s="46"/>
      <c r="Q136" s="46"/>
      <c r="R136" s="46"/>
      <c r="S136" s="46"/>
      <c r="T136" s="94"/>
      <c r="AT136" s="23" t="s">
        <v>163</v>
      </c>
      <c r="AU136" s="23" t="s">
        <v>88</v>
      </c>
    </row>
    <row r="137" s="11" customFormat="1">
      <c r="B137" s="235"/>
      <c r="C137" s="236"/>
      <c r="D137" s="232" t="s">
        <v>165</v>
      </c>
      <c r="E137" s="237" t="s">
        <v>76</v>
      </c>
      <c r="F137" s="238" t="s">
        <v>448</v>
      </c>
      <c r="G137" s="236"/>
      <c r="H137" s="237" t="s">
        <v>76</v>
      </c>
      <c r="I137" s="239"/>
      <c r="J137" s="236"/>
      <c r="K137" s="236"/>
      <c r="L137" s="240"/>
      <c r="M137" s="241"/>
      <c r="N137" s="242"/>
      <c r="O137" s="242"/>
      <c r="P137" s="242"/>
      <c r="Q137" s="242"/>
      <c r="R137" s="242"/>
      <c r="S137" s="242"/>
      <c r="T137" s="243"/>
      <c r="AT137" s="244" t="s">
        <v>165</v>
      </c>
      <c r="AU137" s="244" t="s">
        <v>88</v>
      </c>
      <c r="AV137" s="11" t="s">
        <v>86</v>
      </c>
      <c r="AW137" s="11" t="s">
        <v>40</v>
      </c>
      <c r="AX137" s="11" t="s">
        <v>78</v>
      </c>
      <c r="AY137" s="244" t="s">
        <v>154</v>
      </c>
    </row>
    <row r="138" s="11" customFormat="1">
      <c r="B138" s="235"/>
      <c r="C138" s="236"/>
      <c r="D138" s="232" t="s">
        <v>165</v>
      </c>
      <c r="E138" s="237" t="s">
        <v>76</v>
      </c>
      <c r="F138" s="238" t="s">
        <v>480</v>
      </c>
      <c r="G138" s="236"/>
      <c r="H138" s="237" t="s">
        <v>76</v>
      </c>
      <c r="I138" s="239"/>
      <c r="J138" s="236"/>
      <c r="K138" s="236"/>
      <c r="L138" s="240"/>
      <c r="M138" s="241"/>
      <c r="N138" s="242"/>
      <c r="O138" s="242"/>
      <c r="P138" s="242"/>
      <c r="Q138" s="242"/>
      <c r="R138" s="242"/>
      <c r="S138" s="242"/>
      <c r="T138" s="243"/>
      <c r="AT138" s="244" t="s">
        <v>165</v>
      </c>
      <c r="AU138" s="244" t="s">
        <v>88</v>
      </c>
      <c r="AV138" s="11" t="s">
        <v>86</v>
      </c>
      <c r="AW138" s="11" t="s">
        <v>40</v>
      </c>
      <c r="AX138" s="11" t="s">
        <v>78</v>
      </c>
      <c r="AY138" s="244" t="s">
        <v>154</v>
      </c>
    </row>
    <row r="139" s="12" customFormat="1">
      <c r="B139" s="245"/>
      <c r="C139" s="246"/>
      <c r="D139" s="232" t="s">
        <v>165</v>
      </c>
      <c r="E139" s="247" t="s">
        <v>76</v>
      </c>
      <c r="F139" s="248" t="s">
        <v>481</v>
      </c>
      <c r="G139" s="246"/>
      <c r="H139" s="249">
        <v>3.3479999999999999</v>
      </c>
      <c r="I139" s="250"/>
      <c r="J139" s="246"/>
      <c r="K139" s="246"/>
      <c r="L139" s="251"/>
      <c r="M139" s="252"/>
      <c r="N139" s="253"/>
      <c r="O139" s="253"/>
      <c r="P139" s="253"/>
      <c r="Q139" s="253"/>
      <c r="R139" s="253"/>
      <c r="S139" s="253"/>
      <c r="T139" s="254"/>
      <c r="AT139" s="255" t="s">
        <v>165</v>
      </c>
      <c r="AU139" s="255" t="s">
        <v>88</v>
      </c>
      <c r="AV139" s="12" t="s">
        <v>88</v>
      </c>
      <c r="AW139" s="12" t="s">
        <v>40</v>
      </c>
      <c r="AX139" s="12" t="s">
        <v>86</v>
      </c>
      <c r="AY139" s="255" t="s">
        <v>154</v>
      </c>
    </row>
    <row r="140" s="10" customFormat="1" ht="29.88" customHeight="1">
      <c r="B140" s="204"/>
      <c r="C140" s="205"/>
      <c r="D140" s="206" t="s">
        <v>77</v>
      </c>
      <c r="E140" s="218" t="s">
        <v>88</v>
      </c>
      <c r="F140" s="218" t="s">
        <v>302</v>
      </c>
      <c r="G140" s="205"/>
      <c r="H140" s="205"/>
      <c r="I140" s="208"/>
      <c r="J140" s="219">
        <f>BK140</f>
        <v>0</v>
      </c>
      <c r="K140" s="205"/>
      <c r="L140" s="210"/>
      <c r="M140" s="211"/>
      <c r="N140" s="212"/>
      <c r="O140" s="212"/>
      <c r="P140" s="213">
        <f>SUM(P141:P149)</f>
        <v>0</v>
      </c>
      <c r="Q140" s="212"/>
      <c r="R140" s="213">
        <f>SUM(R141:R149)</f>
        <v>62.738640720000006</v>
      </c>
      <c r="S140" s="212"/>
      <c r="T140" s="214">
        <f>SUM(T141:T149)</f>
        <v>0</v>
      </c>
      <c r="AR140" s="215" t="s">
        <v>86</v>
      </c>
      <c r="AT140" s="216" t="s">
        <v>77</v>
      </c>
      <c r="AU140" s="216" t="s">
        <v>86</v>
      </c>
      <c r="AY140" s="215" t="s">
        <v>154</v>
      </c>
      <c r="BK140" s="217">
        <f>SUM(BK141:BK149)</f>
        <v>0</v>
      </c>
    </row>
    <row r="141" s="1" customFormat="1" ht="57" customHeight="1">
      <c r="B141" s="45"/>
      <c r="C141" s="220" t="s">
        <v>226</v>
      </c>
      <c r="D141" s="220" t="s">
        <v>156</v>
      </c>
      <c r="E141" s="221" t="s">
        <v>303</v>
      </c>
      <c r="F141" s="222" t="s">
        <v>304</v>
      </c>
      <c r="G141" s="223" t="s">
        <v>170</v>
      </c>
      <c r="H141" s="224">
        <v>23.436</v>
      </c>
      <c r="I141" s="225"/>
      <c r="J141" s="226">
        <f>ROUND(I141*H141,2)</f>
        <v>0</v>
      </c>
      <c r="K141" s="222" t="s">
        <v>160</v>
      </c>
      <c r="L141" s="71"/>
      <c r="M141" s="227" t="s">
        <v>76</v>
      </c>
      <c r="N141" s="228" t="s">
        <v>48</v>
      </c>
      <c r="O141" s="46"/>
      <c r="P141" s="229">
        <f>O141*H141</f>
        <v>0</v>
      </c>
      <c r="Q141" s="229">
        <v>2.6770200000000002</v>
      </c>
      <c r="R141" s="229">
        <f>Q141*H141</f>
        <v>62.738640720000006</v>
      </c>
      <c r="S141" s="229">
        <v>0</v>
      </c>
      <c r="T141" s="230">
        <f>S141*H141</f>
        <v>0</v>
      </c>
      <c r="AR141" s="23" t="s">
        <v>161</v>
      </c>
      <c r="AT141" s="23" t="s">
        <v>156</v>
      </c>
      <c r="AU141" s="23" t="s">
        <v>88</v>
      </c>
      <c r="AY141" s="23" t="s">
        <v>154</v>
      </c>
      <c r="BE141" s="231">
        <f>IF(N141="základní",J141,0)</f>
        <v>0</v>
      </c>
      <c r="BF141" s="231">
        <f>IF(N141="snížená",J141,0)</f>
        <v>0</v>
      </c>
      <c r="BG141" s="231">
        <f>IF(N141="zákl. přenesená",J141,0)</f>
        <v>0</v>
      </c>
      <c r="BH141" s="231">
        <f>IF(N141="sníž. přenesená",J141,0)</f>
        <v>0</v>
      </c>
      <c r="BI141" s="231">
        <f>IF(N141="nulová",J141,0)</f>
        <v>0</v>
      </c>
      <c r="BJ141" s="23" t="s">
        <v>86</v>
      </c>
      <c r="BK141" s="231">
        <f>ROUND(I141*H141,2)</f>
        <v>0</v>
      </c>
      <c r="BL141" s="23" t="s">
        <v>161</v>
      </c>
      <c r="BM141" s="23" t="s">
        <v>482</v>
      </c>
    </row>
    <row r="142" s="1" customFormat="1">
      <c r="B142" s="45"/>
      <c r="C142" s="73"/>
      <c r="D142" s="232" t="s">
        <v>163</v>
      </c>
      <c r="E142" s="73"/>
      <c r="F142" s="233" t="s">
        <v>306</v>
      </c>
      <c r="G142" s="73"/>
      <c r="H142" s="73"/>
      <c r="I142" s="190"/>
      <c r="J142" s="73"/>
      <c r="K142" s="73"/>
      <c r="L142" s="71"/>
      <c r="M142" s="234"/>
      <c r="N142" s="46"/>
      <c r="O142" s="46"/>
      <c r="P142" s="46"/>
      <c r="Q142" s="46"/>
      <c r="R142" s="46"/>
      <c r="S142" s="46"/>
      <c r="T142" s="94"/>
      <c r="AT142" s="23" t="s">
        <v>163</v>
      </c>
      <c r="AU142" s="23" t="s">
        <v>88</v>
      </c>
    </row>
    <row r="143" s="1" customFormat="1">
      <c r="B143" s="45"/>
      <c r="C143" s="73"/>
      <c r="D143" s="232" t="s">
        <v>275</v>
      </c>
      <c r="E143" s="73"/>
      <c r="F143" s="233" t="s">
        <v>307</v>
      </c>
      <c r="G143" s="73"/>
      <c r="H143" s="73"/>
      <c r="I143" s="190"/>
      <c r="J143" s="73"/>
      <c r="K143" s="73"/>
      <c r="L143" s="71"/>
      <c r="M143" s="234"/>
      <c r="N143" s="46"/>
      <c r="O143" s="46"/>
      <c r="P143" s="46"/>
      <c r="Q143" s="46"/>
      <c r="R143" s="46"/>
      <c r="S143" s="46"/>
      <c r="T143" s="94"/>
      <c r="AT143" s="23" t="s">
        <v>275</v>
      </c>
      <c r="AU143" s="23" t="s">
        <v>88</v>
      </c>
    </row>
    <row r="144" s="11" customFormat="1">
      <c r="B144" s="235"/>
      <c r="C144" s="236"/>
      <c r="D144" s="232" t="s">
        <v>165</v>
      </c>
      <c r="E144" s="237" t="s">
        <v>76</v>
      </c>
      <c r="F144" s="238" t="s">
        <v>448</v>
      </c>
      <c r="G144" s="236"/>
      <c r="H144" s="237" t="s">
        <v>76</v>
      </c>
      <c r="I144" s="239"/>
      <c r="J144" s="236"/>
      <c r="K144" s="236"/>
      <c r="L144" s="240"/>
      <c r="M144" s="241"/>
      <c r="N144" s="242"/>
      <c r="O144" s="242"/>
      <c r="P144" s="242"/>
      <c r="Q144" s="242"/>
      <c r="R144" s="242"/>
      <c r="S144" s="242"/>
      <c r="T144" s="243"/>
      <c r="AT144" s="244" t="s">
        <v>165</v>
      </c>
      <c r="AU144" s="244" t="s">
        <v>88</v>
      </c>
      <c r="AV144" s="11" t="s">
        <v>86</v>
      </c>
      <c r="AW144" s="11" t="s">
        <v>40</v>
      </c>
      <c r="AX144" s="11" t="s">
        <v>78</v>
      </c>
      <c r="AY144" s="244" t="s">
        <v>154</v>
      </c>
    </row>
    <row r="145" s="11" customFormat="1">
      <c r="B145" s="235"/>
      <c r="C145" s="236"/>
      <c r="D145" s="232" t="s">
        <v>165</v>
      </c>
      <c r="E145" s="237" t="s">
        <v>76</v>
      </c>
      <c r="F145" s="238" t="s">
        <v>308</v>
      </c>
      <c r="G145" s="236"/>
      <c r="H145" s="237" t="s">
        <v>76</v>
      </c>
      <c r="I145" s="239"/>
      <c r="J145" s="236"/>
      <c r="K145" s="236"/>
      <c r="L145" s="240"/>
      <c r="M145" s="241"/>
      <c r="N145" s="242"/>
      <c r="O145" s="242"/>
      <c r="P145" s="242"/>
      <c r="Q145" s="242"/>
      <c r="R145" s="242"/>
      <c r="S145" s="242"/>
      <c r="T145" s="243"/>
      <c r="AT145" s="244" t="s">
        <v>165</v>
      </c>
      <c r="AU145" s="244" t="s">
        <v>88</v>
      </c>
      <c r="AV145" s="11" t="s">
        <v>86</v>
      </c>
      <c r="AW145" s="11" t="s">
        <v>40</v>
      </c>
      <c r="AX145" s="11" t="s">
        <v>78</v>
      </c>
      <c r="AY145" s="244" t="s">
        <v>154</v>
      </c>
    </row>
    <row r="146" s="12" customFormat="1">
      <c r="B146" s="245"/>
      <c r="C146" s="246"/>
      <c r="D146" s="232" t="s">
        <v>165</v>
      </c>
      <c r="E146" s="247" t="s">
        <v>76</v>
      </c>
      <c r="F146" s="248" t="s">
        <v>483</v>
      </c>
      <c r="G146" s="246"/>
      <c r="H146" s="249">
        <v>23.436</v>
      </c>
      <c r="I146" s="250"/>
      <c r="J146" s="246"/>
      <c r="K146" s="246"/>
      <c r="L146" s="251"/>
      <c r="M146" s="252"/>
      <c r="N146" s="253"/>
      <c r="O146" s="253"/>
      <c r="P146" s="253"/>
      <c r="Q146" s="253"/>
      <c r="R146" s="253"/>
      <c r="S146" s="253"/>
      <c r="T146" s="254"/>
      <c r="AT146" s="255" t="s">
        <v>165</v>
      </c>
      <c r="AU146" s="255" t="s">
        <v>88</v>
      </c>
      <c r="AV146" s="12" t="s">
        <v>88</v>
      </c>
      <c r="AW146" s="12" t="s">
        <v>40</v>
      </c>
      <c r="AX146" s="12" t="s">
        <v>86</v>
      </c>
      <c r="AY146" s="255" t="s">
        <v>154</v>
      </c>
    </row>
    <row r="147" s="1" customFormat="1" ht="22.8" customHeight="1">
      <c r="B147" s="45"/>
      <c r="C147" s="220" t="s">
        <v>234</v>
      </c>
      <c r="D147" s="220" t="s">
        <v>156</v>
      </c>
      <c r="E147" s="221" t="s">
        <v>310</v>
      </c>
      <c r="F147" s="222" t="s">
        <v>311</v>
      </c>
      <c r="G147" s="223" t="s">
        <v>193</v>
      </c>
      <c r="H147" s="224">
        <v>3.069</v>
      </c>
      <c r="I147" s="225"/>
      <c r="J147" s="226">
        <f>ROUND(I147*H147,2)</f>
        <v>0</v>
      </c>
      <c r="K147" s="222" t="s">
        <v>160</v>
      </c>
      <c r="L147" s="71"/>
      <c r="M147" s="227" t="s">
        <v>76</v>
      </c>
      <c r="N147" s="228" t="s">
        <v>48</v>
      </c>
      <c r="O147" s="46"/>
      <c r="P147" s="229">
        <f>O147*H147</f>
        <v>0</v>
      </c>
      <c r="Q147" s="229">
        <v>0</v>
      </c>
      <c r="R147" s="229">
        <f>Q147*H147</f>
        <v>0</v>
      </c>
      <c r="S147" s="229">
        <v>0</v>
      </c>
      <c r="T147" s="230">
        <f>S147*H147</f>
        <v>0</v>
      </c>
      <c r="AR147" s="23" t="s">
        <v>161</v>
      </c>
      <c r="AT147" s="23" t="s">
        <v>156</v>
      </c>
      <c r="AU147" s="23" t="s">
        <v>88</v>
      </c>
      <c r="AY147" s="23" t="s">
        <v>154</v>
      </c>
      <c r="BE147" s="231">
        <f>IF(N147="základní",J147,0)</f>
        <v>0</v>
      </c>
      <c r="BF147" s="231">
        <f>IF(N147="snížená",J147,0)</f>
        <v>0</v>
      </c>
      <c r="BG147" s="231">
        <f>IF(N147="zákl. přenesená",J147,0)</f>
        <v>0</v>
      </c>
      <c r="BH147" s="231">
        <f>IF(N147="sníž. přenesená",J147,0)</f>
        <v>0</v>
      </c>
      <c r="BI147" s="231">
        <f>IF(N147="nulová",J147,0)</f>
        <v>0</v>
      </c>
      <c r="BJ147" s="23" t="s">
        <v>86</v>
      </c>
      <c r="BK147" s="231">
        <f>ROUND(I147*H147,2)</f>
        <v>0</v>
      </c>
      <c r="BL147" s="23" t="s">
        <v>161</v>
      </c>
      <c r="BM147" s="23" t="s">
        <v>484</v>
      </c>
    </row>
    <row r="148" s="11" customFormat="1">
      <c r="B148" s="235"/>
      <c r="C148" s="236"/>
      <c r="D148" s="232" t="s">
        <v>165</v>
      </c>
      <c r="E148" s="237" t="s">
        <v>76</v>
      </c>
      <c r="F148" s="238" t="s">
        <v>448</v>
      </c>
      <c r="G148" s="236"/>
      <c r="H148" s="237" t="s">
        <v>76</v>
      </c>
      <c r="I148" s="239"/>
      <c r="J148" s="236"/>
      <c r="K148" s="236"/>
      <c r="L148" s="240"/>
      <c r="M148" s="241"/>
      <c r="N148" s="242"/>
      <c r="O148" s="242"/>
      <c r="P148" s="242"/>
      <c r="Q148" s="242"/>
      <c r="R148" s="242"/>
      <c r="S148" s="242"/>
      <c r="T148" s="243"/>
      <c r="AT148" s="244" t="s">
        <v>165</v>
      </c>
      <c r="AU148" s="244" t="s">
        <v>88</v>
      </c>
      <c r="AV148" s="11" t="s">
        <v>86</v>
      </c>
      <c r="AW148" s="11" t="s">
        <v>40</v>
      </c>
      <c r="AX148" s="11" t="s">
        <v>78</v>
      </c>
      <c r="AY148" s="244" t="s">
        <v>154</v>
      </c>
    </row>
    <row r="149" s="12" customFormat="1">
      <c r="B149" s="245"/>
      <c r="C149" s="246"/>
      <c r="D149" s="232" t="s">
        <v>165</v>
      </c>
      <c r="E149" s="247" t="s">
        <v>76</v>
      </c>
      <c r="F149" s="248" t="s">
        <v>460</v>
      </c>
      <c r="G149" s="246"/>
      <c r="H149" s="249">
        <v>3.069</v>
      </c>
      <c r="I149" s="250"/>
      <c r="J149" s="246"/>
      <c r="K149" s="246"/>
      <c r="L149" s="251"/>
      <c r="M149" s="252"/>
      <c r="N149" s="253"/>
      <c r="O149" s="253"/>
      <c r="P149" s="253"/>
      <c r="Q149" s="253"/>
      <c r="R149" s="253"/>
      <c r="S149" s="253"/>
      <c r="T149" s="254"/>
      <c r="AT149" s="255" t="s">
        <v>165</v>
      </c>
      <c r="AU149" s="255" t="s">
        <v>88</v>
      </c>
      <c r="AV149" s="12" t="s">
        <v>88</v>
      </c>
      <c r="AW149" s="12" t="s">
        <v>40</v>
      </c>
      <c r="AX149" s="12" t="s">
        <v>86</v>
      </c>
      <c r="AY149" s="255" t="s">
        <v>154</v>
      </c>
    </row>
    <row r="150" s="10" customFormat="1" ht="29.88" customHeight="1">
      <c r="B150" s="204"/>
      <c r="C150" s="205"/>
      <c r="D150" s="206" t="s">
        <v>77</v>
      </c>
      <c r="E150" s="218" t="s">
        <v>176</v>
      </c>
      <c r="F150" s="218" t="s">
        <v>315</v>
      </c>
      <c r="G150" s="205"/>
      <c r="H150" s="205"/>
      <c r="I150" s="208"/>
      <c r="J150" s="219">
        <f>BK150</f>
        <v>0</v>
      </c>
      <c r="K150" s="205"/>
      <c r="L150" s="210"/>
      <c r="M150" s="211"/>
      <c r="N150" s="212"/>
      <c r="O150" s="212"/>
      <c r="P150" s="213">
        <f>SUM(P151:P169)</f>
        <v>0</v>
      </c>
      <c r="Q150" s="212"/>
      <c r="R150" s="213">
        <f>SUM(R151:R169)</f>
        <v>39.073698</v>
      </c>
      <c r="S150" s="212"/>
      <c r="T150" s="214">
        <f>SUM(T151:T169)</f>
        <v>0</v>
      </c>
      <c r="AR150" s="215" t="s">
        <v>86</v>
      </c>
      <c r="AT150" s="216" t="s">
        <v>77</v>
      </c>
      <c r="AU150" s="216" t="s">
        <v>86</v>
      </c>
      <c r="AY150" s="215" t="s">
        <v>154</v>
      </c>
      <c r="BK150" s="217">
        <f>SUM(BK151:BK169)</f>
        <v>0</v>
      </c>
    </row>
    <row r="151" s="1" customFormat="1" ht="68.4" customHeight="1">
      <c r="B151" s="45"/>
      <c r="C151" s="220" t="s">
        <v>240</v>
      </c>
      <c r="D151" s="220" t="s">
        <v>156</v>
      </c>
      <c r="E151" s="221" t="s">
        <v>316</v>
      </c>
      <c r="F151" s="222" t="s">
        <v>317</v>
      </c>
      <c r="G151" s="223" t="s">
        <v>170</v>
      </c>
      <c r="H151" s="224">
        <v>6.5</v>
      </c>
      <c r="I151" s="225"/>
      <c r="J151" s="226">
        <f>ROUND(I151*H151,2)</f>
        <v>0</v>
      </c>
      <c r="K151" s="222" t="s">
        <v>160</v>
      </c>
      <c r="L151" s="71"/>
      <c r="M151" s="227" t="s">
        <v>76</v>
      </c>
      <c r="N151" s="228" t="s">
        <v>48</v>
      </c>
      <c r="O151" s="46"/>
      <c r="P151" s="229">
        <f>O151*H151</f>
        <v>0</v>
      </c>
      <c r="Q151" s="229">
        <v>2.8967999999999998</v>
      </c>
      <c r="R151" s="229">
        <f>Q151*H151</f>
        <v>18.8292</v>
      </c>
      <c r="S151" s="229">
        <v>0</v>
      </c>
      <c r="T151" s="230">
        <f>S151*H151</f>
        <v>0</v>
      </c>
      <c r="AR151" s="23" t="s">
        <v>161</v>
      </c>
      <c r="AT151" s="23" t="s">
        <v>156</v>
      </c>
      <c r="AU151" s="23" t="s">
        <v>88</v>
      </c>
      <c r="AY151" s="23" t="s">
        <v>154</v>
      </c>
      <c r="BE151" s="231">
        <f>IF(N151="základní",J151,0)</f>
        <v>0</v>
      </c>
      <c r="BF151" s="231">
        <f>IF(N151="snížená",J151,0)</f>
        <v>0</v>
      </c>
      <c r="BG151" s="231">
        <f>IF(N151="zákl. přenesená",J151,0)</f>
        <v>0</v>
      </c>
      <c r="BH151" s="231">
        <f>IF(N151="sníž. přenesená",J151,0)</f>
        <v>0</v>
      </c>
      <c r="BI151" s="231">
        <f>IF(N151="nulová",J151,0)</f>
        <v>0</v>
      </c>
      <c r="BJ151" s="23" t="s">
        <v>86</v>
      </c>
      <c r="BK151" s="231">
        <f>ROUND(I151*H151,2)</f>
        <v>0</v>
      </c>
      <c r="BL151" s="23" t="s">
        <v>161</v>
      </c>
      <c r="BM151" s="23" t="s">
        <v>485</v>
      </c>
    </row>
    <row r="152" s="1" customFormat="1">
      <c r="B152" s="45"/>
      <c r="C152" s="73"/>
      <c r="D152" s="232" t="s">
        <v>163</v>
      </c>
      <c r="E152" s="73"/>
      <c r="F152" s="233" t="s">
        <v>319</v>
      </c>
      <c r="G152" s="73"/>
      <c r="H152" s="73"/>
      <c r="I152" s="190"/>
      <c r="J152" s="73"/>
      <c r="K152" s="73"/>
      <c r="L152" s="71"/>
      <c r="M152" s="234"/>
      <c r="N152" s="46"/>
      <c r="O152" s="46"/>
      <c r="P152" s="46"/>
      <c r="Q152" s="46"/>
      <c r="R152" s="46"/>
      <c r="S152" s="46"/>
      <c r="T152" s="94"/>
      <c r="AT152" s="23" t="s">
        <v>163</v>
      </c>
      <c r="AU152" s="23" t="s">
        <v>88</v>
      </c>
    </row>
    <row r="153" s="1" customFormat="1">
      <c r="B153" s="45"/>
      <c r="C153" s="73"/>
      <c r="D153" s="232" t="s">
        <v>275</v>
      </c>
      <c r="E153" s="73"/>
      <c r="F153" s="233" t="s">
        <v>307</v>
      </c>
      <c r="G153" s="73"/>
      <c r="H153" s="73"/>
      <c r="I153" s="190"/>
      <c r="J153" s="73"/>
      <c r="K153" s="73"/>
      <c r="L153" s="71"/>
      <c r="M153" s="234"/>
      <c r="N153" s="46"/>
      <c r="O153" s="46"/>
      <c r="P153" s="46"/>
      <c r="Q153" s="46"/>
      <c r="R153" s="46"/>
      <c r="S153" s="46"/>
      <c r="T153" s="94"/>
      <c r="AT153" s="23" t="s">
        <v>275</v>
      </c>
      <c r="AU153" s="23" t="s">
        <v>88</v>
      </c>
    </row>
    <row r="154" s="11" customFormat="1">
      <c r="B154" s="235"/>
      <c r="C154" s="236"/>
      <c r="D154" s="232" t="s">
        <v>165</v>
      </c>
      <c r="E154" s="237" t="s">
        <v>76</v>
      </c>
      <c r="F154" s="238" t="s">
        <v>448</v>
      </c>
      <c r="G154" s="236"/>
      <c r="H154" s="237" t="s">
        <v>76</v>
      </c>
      <c r="I154" s="239"/>
      <c r="J154" s="236"/>
      <c r="K154" s="236"/>
      <c r="L154" s="240"/>
      <c r="M154" s="241"/>
      <c r="N154" s="242"/>
      <c r="O154" s="242"/>
      <c r="P154" s="242"/>
      <c r="Q154" s="242"/>
      <c r="R154" s="242"/>
      <c r="S154" s="242"/>
      <c r="T154" s="243"/>
      <c r="AT154" s="244" t="s">
        <v>165</v>
      </c>
      <c r="AU154" s="244" t="s">
        <v>88</v>
      </c>
      <c r="AV154" s="11" t="s">
        <v>86</v>
      </c>
      <c r="AW154" s="11" t="s">
        <v>40</v>
      </c>
      <c r="AX154" s="11" t="s">
        <v>78</v>
      </c>
      <c r="AY154" s="244" t="s">
        <v>154</v>
      </c>
    </row>
    <row r="155" s="11" customFormat="1">
      <c r="B155" s="235"/>
      <c r="C155" s="236"/>
      <c r="D155" s="232" t="s">
        <v>165</v>
      </c>
      <c r="E155" s="237" t="s">
        <v>76</v>
      </c>
      <c r="F155" s="238" t="s">
        <v>486</v>
      </c>
      <c r="G155" s="236"/>
      <c r="H155" s="237" t="s">
        <v>76</v>
      </c>
      <c r="I155" s="239"/>
      <c r="J155" s="236"/>
      <c r="K155" s="236"/>
      <c r="L155" s="240"/>
      <c r="M155" s="241"/>
      <c r="N155" s="242"/>
      <c r="O155" s="242"/>
      <c r="P155" s="242"/>
      <c r="Q155" s="242"/>
      <c r="R155" s="242"/>
      <c r="S155" s="242"/>
      <c r="T155" s="243"/>
      <c r="AT155" s="244" t="s">
        <v>165</v>
      </c>
      <c r="AU155" s="244" t="s">
        <v>88</v>
      </c>
      <c r="AV155" s="11" t="s">
        <v>86</v>
      </c>
      <c r="AW155" s="11" t="s">
        <v>40</v>
      </c>
      <c r="AX155" s="11" t="s">
        <v>78</v>
      </c>
      <c r="AY155" s="244" t="s">
        <v>154</v>
      </c>
    </row>
    <row r="156" s="12" customFormat="1">
      <c r="B156" s="245"/>
      <c r="C156" s="246"/>
      <c r="D156" s="232" t="s">
        <v>165</v>
      </c>
      <c r="E156" s="247" t="s">
        <v>76</v>
      </c>
      <c r="F156" s="248" t="s">
        <v>487</v>
      </c>
      <c r="G156" s="246"/>
      <c r="H156" s="249">
        <v>6.5</v>
      </c>
      <c r="I156" s="250"/>
      <c r="J156" s="246"/>
      <c r="K156" s="246"/>
      <c r="L156" s="251"/>
      <c r="M156" s="252"/>
      <c r="N156" s="253"/>
      <c r="O156" s="253"/>
      <c r="P156" s="253"/>
      <c r="Q156" s="253"/>
      <c r="R156" s="253"/>
      <c r="S156" s="253"/>
      <c r="T156" s="254"/>
      <c r="AT156" s="255" t="s">
        <v>165</v>
      </c>
      <c r="AU156" s="255" t="s">
        <v>88</v>
      </c>
      <c r="AV156" s="12" t="s">
        <v>88</v>
      </c>
      <c r="AW156" s="12" t="s">
        <v>40</v>
      </c>
      <c r="AX156" s="12" t="s">
        <v>86</v>
      </c>
      <c r="AY156" s="255" t="s">
        <v>154</v>
      </c>
    </row>
    <row r="157" s="1" customFormat="1" ht="68.4" customHeight="1">
      <c r="B157" s="45"/>
      <c r="C157" s="220" t="s">
        <v>325</v>
      </c>
      <c r="D157" s="220" t="s">
        <v>156</v>
      </c>
      <c r="E157" s="221" t="s">
        <v>322</v>
      </c>
      <c r="F157" s="222" t="s">
        <v>323</v>
      </c>
      <c r="G157" s="223" t="s">
        <v>170</v>
      </c>
      <c r="H157" s="224">
        <v>6.5</v>
      </c>
      <c r="I157" s="225"/>
      <c r="J157" s="226">
        <f>ROUND(I157*H157,2)</f>
        <v>0</v>
      </c>
      <c r="K157" s="222" t="s">
        <v>160</v>
      </c>
      <c r="L157" s="71"/>
      <c r="M157" s="227" t="s">
        <v>76</v>
      </c>
      <c r="N157" s="228" t="s">
        <v>48</v>
      </c>
      <c r="O157" s="46"/>
      <c r="P157" s="229">
        <f>O157*H157</f>
        <v>0</v>
      </c>
      <c r="Q157" s="229">
        <v>3.11388</v>
      </c>
      <c r="R157" s="229">
        <f>Q157*H157</f>
        <v>20.240220000000001</v>
      </c>
      <c r="S157" s="229">
        <v>0</v>
      </c>
      <c r="T157" s="230">
        <f>S157*H157</f>
        <v>0</v>
      </c>
      <c r="AR157" s="23" t="s">
        <v>161</v>
      </c>
      <c r="AT157" s="23" t="s">
        <v>156</v>
      </c>
      <c r="AU157" s="23" t="s">
        <v>88</v>
      </c>
      <c r="AY157" s="23" t="s">
        <v>154</v>
      </c>
      <c r="BE157" s="231">
        <f>IF(N157="základní",J157,0)</f>
        <v>0</v>
      </c>
      <c r="BF157" s="231">
        <f>IF(N157="snížená",J157,0)</f>
        <v>0</v>
      </c>
      <c r="BG157" s="231">
        <f>IF(N157="zákl. přenesená",J157,0)</f>
        <v>0</v>
      </c>
      <c r="BH157" s="231">
        <f>IF(N157="sníž. přenesená",J157,0)</f>
        <v>0</v>
      </c>
      <c r="BI157" s="231">
        <f>IF(N157="nulová",J157,0)</f>
        <v>0</v>
      </c>
      <c r="BJ157" s="23" t="s">
        <v>86</v>
      </c>
      <c r="BK157" s="231">
        <f>ROUND(I157*H157,2)</f>
        <v>0</v>
      </c>
      <c r="BL157" s="23" t="s">
        <v>161</v>
      </c>
      <c r="BM157" s="23" t="s">
        <v>488</v>
      </c>
    </row>
    <row r="158" s="1" customFormat="1">
      <c r="B158" s="45"/>
      <c r="C158" s="73"/>
      <c r="D158" s="232" t="s">
        <v>163</v>
      </c>
      <c r="E158" s="73"/>
      <c r="F158" s="233" t="s">
        <v>319</v>
      </c>
      <c r="G158" s="73"/>
      <c r="H158" s="73"/>
      <c r="I158" s="190"/>
      <c r="J158" s="73"/>
      <c r="K158" s="73"/>
      <c r="L158" s="71"/>
      <c r="M158" s="234"/>
      <c r="N158" s="46"/>
      <c r="O158" s="46"/>
      <c r="P158" s="46"/>
      <c r="Q158" s="46"/>
      <c r="R158" s="46"/>
      <c r="S158" s="46"/>
      <c r="T158" s="94"/>
      <c r="AT158" s="23" t="s">
        <v>163</v>
      </c>
      <c r="AU158" s="23" t="s">
        <v>88</v>
      </c>
    </row>
    <row r="159" s="1" customFormat="1">
      <c r="B159" s="45"/>
      <c r="C159" s="73"/>
      <c r="D159" s="232" t="s">
        <v>275</v>
      </c>
      <c r="E159" s="73"/>
      <c r="F159" s="233" t="s">
        <v>307</v>
      </c>
      <c r="G159" s="73"/>
      <c r="H159" s="73"/>
      <c r="I159" s="190"/>
      <c r="J159" s="73"/>
      <c r="K159" s="73"/>
      <c r="L159" s="71"/>
      <c r="M159" s="234"/>
      <c r="N159" s="46"/>
      <c r="O159" s="46"/>
      <c r="P159" s="46"/>
      <c r="Q159" s="46"/>
      <c r="R159" s="46"/>
      <c r="S159" s="46"/>
      <c r="T159" s="94"/>
      <c r="AT159" s="23" t="s">
        <v>275</v>
      </c>
      <c r="AU159" s="23" t="s">
        <v>88</v>
      </c>
    </row>
    <row r="160" s="11" customFormat="1">
      <c r="B160" s="235"/>
      <c r="C160" s="236"/>
      <c r="D160" s="232" t="s">
        <v>165</v>
      </c>
      <c r="E160" s="237" t="s">
        <v>76</v>
      </c>
      <c r="F160" s="238" t="s">
        <v>448</v>
      </c>
      <c r="G160" s="236"/>
      <c r="H160" s="237" t="s">
        <v>76</v>
      </c>
      <c r="I160" s="239"/>
      <c r="J160" s="236"/>
      <c r="K160" s="236"/>
      <c r="L160" s="240"/>
      <c r="M160" s="241"/>
      <c r="N160" s="242"/>
      <c r="O160" s="242"/>
      <c r="P160" s="242"/>
      <c r="Q160" s="242"/>
      <c r="R160" s="242"/>
      <c r="S160" s="242"/>
      <c r="T160" s="243"/>
      <c r="AT160" s="244" t="s">
        <v>165</v>
      </c>
      <c r="AU160" s="244" t="s">
        <v>88</v>
      </c>
      <c r="AV160" s="11" t="s">
        <v>86</v>
      </c>
      <c r="AW160" s="11" t="s">
        <v>40</v>
      </c>
      <c r="AX160" s="11" t="s">
        <v>78</v>
      </c>
      <c r="AY160" s="244" t="s">
        <v>154</v>
      </c>
    </row>
    <row r="161" s="11" customFormat="1">
      <c r="B161" s="235"/>
      <c r="C161" s="236"/>
      <c r="D161" s="232" t="s">
        <v>165</v>
      </c>
      <c r="E161" s="237" t="s">
        <v>76</v>
      </c>
      <c r="F161" s="238" t="s">
        <v>486</v>
      </c>
      <c r="G161" s="236"/>
      <c r="H161" s="237" t="s">
        <v>76</v>
      </c>
      <c r="I161" s="239"/>
      <c r="J161" s="236"/>
      <c r="K161" s="236"/>
      <c r="L161" s="240"/>
      <c r="M161" s="241"/>
      <c r="N161" s="242"/>
      <c r="O161" s="242"/>
      <c r="P161" s="242"/>
      <c r="Q161" s="242"/>
      <c r="R161" s="242"/>
      <c r="S161" s="242"/>
      <c r="T161" s="243"/>
      <c r="AT161" s="244" t="s">
        <v>165</v>
      </c>
      <c r="AU161" s="244" t="s">
        <v>88</v>
      </c>
      <c r="AV161" s="11" t="s">
        <v>86</v>
      </c>
      <c r="AW161" s="11" t="s">
        <v>40</v>
      </c>
      <c r="AX161" s="11" t="s">
        <v>78</v>
      </c>
      <c r="AY161" s="244" t="s">
        <v>154</v>
      </c>
    </row>
    <row r="162" s="12" customFormat="1">
      <c r="B162" s="245"/>
      <c r="C162" s="246"/>
      <c r="D162" s="232" t="s">
        <v>165</v>
      </c>
      <c r="E162" s="247" t="s">
        <v>76</v>
      </c>
      <c r="F162" s="248" t="s">
        <v>487</v>
      </c>
      <c r="G162" s="246"/>
      <c r="H162" s="249">
        <v>6.5</v>
      </c>
      <c r="I162" s="250"/>
      <c r="J162" s="246"/>
      <c r="K162" s="246"/>
      <c r="L162" s="251"/>
      <c r="M162" s="252"/>
      <c r="N162" s="253"/>
      <c r="O162" s="253"/>
      <c r="P162" s="253"/>
      <c r="Q162" s="253"/>
      <c r="R162" s="253"/>
      <c r="S162" s="253"/>
      <c r="T162" s="254"/>
      <c r="AT162" s="255" t="s">
        <v>165</v>
      </c>
      <c r="AU162" s="255" t="s">
        <v>88</v>
      </c>
      <c r="AV162" s="12" t="s">
        <v>88</v>
      </c>
      <c r="AW162" s="12" t="s">
        <v>40</v>
      </c>
      <c r="AX162" s="12" t="s">
        <v>86</v>
      </c>
      <c r="AY162" s="255" t="s">
        <v>154</v>
      </c>
    </row>
    <row r="163" s="1" customFormat="1" ht="14.4" customHeight="1">
      <c r="B163" s="45"/>
      <c r="C163" s="220" t="s">
        <v>10</v>
      </c>
      <c r="D163" s="220" t="s">
        <v>156</v>
      </c>
      <c r="E163" s="221" t="s">
        <v>326</v>
      </c>
      <c r="F163" s="222" t="s">
        <v>327</v>
      </c>
      <c r="G163" s="223" t="s">
        <v>328</v>
      </c>
      <c r="H163" s="224">
        <v>9.3000000000000007</v>
      </c>
      <c r="I163" s="225"/>
      <c r="J163" s="226">
        <f>ROUND(I163*H163,2)</f>
        <v>0</v>
      </c>
      <c r="K163" s="222" t="s">
        <v>76</v>
      </c>
      <c r="L163" s="71"/>
      <c r="M163" s="227" t="s">
        <v>76</v>
      </c>
      <c r="N163" s="228" t="s">
        <v>48</v>
      </c>
      <c r="O163" s="46"/>
      <c r="P163" s="229">
        <f>O163*H163</f>
        <v>0</v>
      </c>
      <c r="Q163" s="229">
        <v>0</v>
      </c>
      <c r="R163" s="229">
        <f>Q163*H163</f>
        <v>0</v>
      </c>
      <c r="S163" s="229">
        <v>0</v>
      </c>
      <c r="T163" s="230">
        <f>S163*H163</f>
        <v>0</v>
      </c>
      <c r="AR163" s="23" t="s">
        <v>161</v>
      </c>
      <c r="AT163" s="23" t="s">
        <v>156</v>
      </c>
      <c r="AU163" s="23" t="s">
        <v>88</v>
      </c>
      <c r="AY163" s="23" t="s">
        <v>154</v>
      </c>
      <c r="BE163" s="231">
        <f>IF(N163="základní",J163,0)</f>
        <v>0</v>
      </c>
      <c r="BF163" s="231">
        <f>IF(N163="snížená",J163,0)</f>
        <v>0</v>
      </c>
      <c r="BG163" s="231">
        <f>IF(N163="zákl. přenesená",J163,0)</f>
        <v>0</v>
      </c>
      <c r="BH163" s="231">
        <f>IF(N163="sníž. přenesená",J163,0)</f>
        <v>0</v>
      </c>
      <c r="BI163" s="231">
        <f>IF(N163="nulová",J163,0)</f>
        <v>0</v>
      </c>
      <c r="BJ163" s="23" t="s">
        <v>86</v>
      </c>
      <c r="BK163" s="231">
        <f>ROUND(I163*H163,2)</f>
        <v>0</v>
      </c>
      <c r="BL163" s="23" t="s">
        <v>161</v>
      </c>
      <c r="BM163" s="23" t="s">
        <v>489</v>
      </c>
    </row>
    <row r="164" s="11" customFormat="1">
      <c r="B164" s="235"/>
      <c r="C164" s="236"/>
      <c r="D164" s="232" t="s">
        <v>165</v>
      </c>
      <c r="E164" s="237" t="s">
        <v>76</v>
      </c>
      <c r="F164" s="238" t="s">
        <v>330</v>
      </c>
      <c r="G164" s="236"/>
      <c r="H164" s="237" t="s">
        <v>76</v>
      </c>
      <c r="I164" s="239"/>
      <c r="J164" s="236"/>
      <c r="K164" s="236"/>
      <c r="L164" s="240"/>
      <c r="M164" s="241"/>
      <c r="N164" s="242"/>
      <c r="O164" s="242"/>
      <c r="P164" s="242"/>
      <c r="Q164" s="242"/>
      <c r="R164" s="242"/>
      <c r="S164" s="242"/>
      <c r="T164" s="243"/>
      <c r="AT164" s="244" t="s">
        <v>165</v>
      </c>
      <c r="AU164" s="244" t="s">
        <v>88</v>
      </c>
      <c r="AV164" s="11" t="s">
        <v>86</v>
      </c>
      <c r="AW164" s="11" t="s">
        <v>40</v>
      </c>
      <c r="AX164" s="11" t="s">
        <v>78</v>
      </c>
      <c r="AY164" s="244" t="s">
        <v>154</v>
      </c>
    </row>
    <row r="165" s="12" customFormat="1">
      <c r="B165" s="245"/>
      <c r="C165" s="246"/>
      <c r="D165" s="232" t="s">
        <v>165</v>
      </c>
      <c r="E165" s="247" t="s">
        <v>76</v>
      </c>
      <c r="F165" s="248" t="s">
        <v>490</v>
      </c>
      <c r="G165" s="246"/>
      <c r="H165" s="249">
        <v>9.3000000000000007</v>
      </c>
      <c r="I165" s="250"/>
      <c r="J165" s="246"/>
      <c r="K165" s="246"/>
      <c r="L165" s="251"/>
      <c r="M165" s="252"/>
      <c r="N165" s="253"/>
      <c r="O165" s="253"/>
      <c r="P165" s="253"/>
      <c r="Q165" s="253"/>
      <c r="R165" s="253"/>
      <c r="S165" s="253"/>
      <c r="T165" s="254"/>
      <c r="AT165" s="255" t="s">
        <v>165</v>
      </c>
      <c r="AU165" s="255" t="s">
        <v>88</v>
      </c>
      <c r="AV165" s="12" t="s">
        <v>88</v>
      </c>
      <c r="AW165" s="12" t="s">
        <v>40</v>
      </c>
      <c r="AX165" s="12" t="s">
        <v>86</v>
      </c>
      <c r="AY165" s="255" t="s">
        <v>154</v>
      </c>
    </row>
    <row r="166" s="1" customFormat="1" ht="14.4" customHeight="1">
      <c r="B166" s="45"/>
      <c r="C166" s="256" t="s">
        <v>337</v>
      </c>
      <c r="D166" s="256" t="s">
        <v>198</v>
      </c>
      <c r="E166" s="257" t="s">
        <v>332</v>
      </c>
      <c r="F166" s="258" t="s">
        <v>333</v>
      </c>
      <c r="G166" s="259" t="s">
        <v>328</v>
      </c>
      <c r="H166" s="260">
        <v>9.3000000000000007</v>
      </c>
      <c r="I166" s="261"/>
      <c r="J166" s="262">
        <f>ROUND(I166*H166,2)</f>
        <v>0</v>
      </c>
      <c r="K166" s="258" t="s">
        <v>160</v>
      </c>
      <c r="L166" s="263"/>
      <c r="M166" s="264" t="s">
        <v>76</v>
      </c>
      <c r="N166" s="265" t="s">
        <v>48</v>
      </c>
      <c r="O166" s="46"/>
      <c r="P166" s="229">
        <f>O166*H166</f>
        <v>0</v>
      </c>
      <c r="Q166" s="229">
        <v>0.00046000000000000001</v>
      </c>
      <c r="R166" s="229">
        <f>Q166*H166</f>
        <v>0.0042780000000000006</v>
      </c>
      <c r="S166" s="229">
        <v>0</v>
      </c>
      <c r="T166" s="230">
        <f>S166*H166</f>
        <v>0</v>
      </c>
      <c r="AR166" s="23" t="s">
        <v>201</v>
      </c>
      <c r="AT166" s="23" t="s">
        <v>198</v>
      </c>
      <c r="AU166" s="23" t="s">
        <v>88</v>
      </c>
      <c r="AY166" s="23" t="s">
        <v>154</v>
      </c>
      <c r="BE166" s="231">
        <f>IF(N166="základní",J166,0)</f>
        <v>0</v>
      </c>
      <c r="BF166" s="231">
        <f>IF(N166="snížená",J166,0)</f>
        <v>0</v>
      </c>
      <c r="BG166" s="231">
        <f>IF(N166="zákl. přenesená",J166,0)</f>
        <v>0</v>
      </c>
      <c r="BH166" s="231">
        <f>IF(N166="sníž. přenesená",J166,0)</f>
        <v>0</v>
      </c>
      <c r="BI166" s="231">
        <f>IF(N166="nulová",J166,0)</f>
        <v>0</v>
      </c>
      <c r="BJ166" s="23" t="s">
        <v>86</v>
      </c>
      <c r="BK166" s="231">
        <f>ROUND(I166*H166,2)</f>
        <v>0</v>
      </c>
      <c r="BL166" s="23" t="s">
        <v>161</v>
      </c>
      <c r="BM166" s="23" t="s">
        <v>491</v>
      </c>
    </row>
    <row r="167" s="1" customFormat="1">
      <c r="B167" s="45"/>
      <c r="C167" s="73"/>
      <c r="D167" s="232" t="s">
        <v>275</v>
      </c>
      <c r="E167" s="73"/>
      <c r="F167" s="233" t="s">
        <v>335</v>
      </c>
      <c r="G167" s="73"/>
      <c r="H167" s="73"/>
      <c r="I167" s="190"/>
      <c r="J167" s="73"/>
      <c r="K167" s="73"/>
      <c r="L167" s="71"/>
      <c r="M167" s="234"/>
      <c r="N167" s="46"/>
      <c r="O167" s="46"/>
      <c r="P167" s="46"/>
      <c r="Q167" s="46"/>
      <c r="R167" s="46"/>
      <c r="S167" s="46"/>
      <c r="T167" s="94"/>
      <c r="AT167" s="23" t="s">
        <v>275</v>
      </c>
      <c r="AU167" s="23" t="s">
        <v>88</v>
      </c>
    </row>
    <row r="168" s="11" customFormat="1">
      <c r="B168" s="235"/>
      <c r="C168" s="236"/>
      <c r="D168" s="232" t="s">
        <v>165</v>
      </c>
      <c r="E168" s="237" t="s">
        <v>76</v>
      </c>
      <c r="F168" s="238" t="s">
        <v>330</v>
      </c>
      <c r="G168" s="236"/>
      <c r="H168" s="237" t="s">
        <v>76</v>
      </c>
      <c r="I168" s="239"/>
      <c r="J168" s="236"/>
      <c r="K168" s="236"/>
      <c r="L168" s="240"/>
      <c r="M168" s="241"/>
      <c r="N168" s="242"/>
      <c r="O168" s="242"/>
      <c r="P168" s="242"/>
      <c r="Q168" s="242"/>
      <c r="R168" s="242"/>
      <c r="S168" s="242"/>
      <c r="T168" s="243"/>
      <c r="AT168" s="244" t="s">
        <v>165</v>
      </c>
      <c r="AU168" s="244" t="s">
        <v>88</v>
      </c>
      <c r="AV168" s="11" t="s">
        <v>86</v>
      </c>
      <c r="AW168" s="11" t="s">
        <v>40</v>
      </c>
      <c r="AX168" s="11" t="s">
        <v>78</v>
      </c>
      <c r="AY168" s="244" t="s">
        <v>154</v>
      </c>
    </row>
    <row r="169" s="12" customFormat="1">
      <c r="B169" s="245"/>
      <c r="C169" s="246"/>
      <c r="D169" s="232" t="s">
        <v>165</v>
      </c>
      <c r="E169" s="247" t="s">
        <v>76</v>
      </c>
      <c r="F169" s="248" t="s">
        <v>490</v>
      </c>
      <c r="G169" s="246"/>
      <c r="H169" s="249">
        <v>9.3000000000000007</v>
      </c>
      <c r="I169" s="250"/>
      <c r="J169" s="246"/>
      <c r="K169" s="246"/>
      <c r="L169" s="251"/>
      <c r="M169" s="252"/>
      <c r="N169" s="253"/>
      <c r="O169" s="253"/>
      <c r="P169" s="253"/>
      <c r="Q169" s="253"/>
      <c r="R169" s="253"/>
      <c r="S169" s="253"/>
      <c r="T169" s="254"/>
      <c r="AT169" s="255" t="s">
        <v>165</v>
      </c>
      <c r="AU169" s="255" t="s">
        <v>88</v>
      </c>
      <c r="AV169" s="12" t="s">
        <v>88</v>
      </c>
      <c r="AW169" s="12" t="s">
        <v>40</v>
      </c>
      <c r="AX169" s="12" t="s">
        <v>86</v>
      </c>
      <c r="AY169" s="255" t="s">
        <v>154</v>
      </c>
    </row>
    <row r="170" s="10" customFormat="1" ht="29.88" customHeight="1">
      <c r="B170" s="204"/>
      <c r="C170" s="205"/>
      <c r="D170" s="206" t="s">
        <v>77</v>
      </c>
      <c r="E170" s="218" t="s">
        <v>161</v>
      </c>
      <c r="F170" s="218" t="s">
        <v>336</v>
      </c>
      <c r="G170" s="205"/>
      <c r="H170" s="205"/>
      <c r="I170" s="208"/>
      <c r="J170" s="219">
        <f>BK170</f>
        <v>0</v>
      </c>
      <c r="K170" s="205"/>
      <c r="L170" s="210"/>
      <c r="M170" s="211"/>
      <c r="N170" s="212"/>
      <c r="O170" s="212"/>
      <c r="P170" s="213">
        <f>SUM(P171:P182)</f>
        <v>0</v>
      </c>
      <c r="Q170" s="212"/>
      <c r="R170" s="213">
        <f>SUM(R171:R182)</f>
        <v>42.09543</v>
      </c>
      <c r="S170" s="212"/>
      <c r="T170" s="214">
        <f>SUM(T171:T182)</f>
        <v>0</v>
      </c>
      <c r="AR170" s="215" t="s">
        <v>86</v>
      </c>
      <c r="AT170" s="216" t="s">
        <v>77</v>
      </c>
      <c r="AU170" s="216" t="s">
        <v>86</v>
      </c>
      <c r="AY170" s="215" t="s">
        <v>154</v>
      </c>
      <c r="BK170" s="217">
        <f>SUM(BK171:BK182)</f>
        <v>0</v>
      </c>
    </row>
    <row r="171" s="1" customFormat="1" ht="22.8" customHeight="1">
      <c r="B171" s="45"/>
      <c r="C171" s="220" t="s">
        <v>344</v>
      </c>
      <c r="D171" s="220" t="s">
        <v>156</v>
      </c>
      <c r="E171" s="221" t="s">
        <v>492</v>
      </c>
      <c r="F171" s="222" t="s">
        <v>493</v>
      </c>
      <c r="G171" s="223" t="s">
        <v>193</v>
      </c>
      <c r="H171" s="224">
        <v>33.5</v>
      </c>
      <c r="I171" s="225"/>
      <c r="J171" s="226">
        <f>ROUND(I171*H171,2)</f>
        <v>0</v>
      </c>
      <c r="K171" s="222" t="s">
        <v>160</v>
      </c>
      <c r="L171" s="71"/>
      <c r="M171" s="227" t="s">
        <v>76</v>
      </c>
      <c r="N171" s="228" t="s">
        <v>48</v>
      </c>
      <c r="O171" s="46"/>
      <c r="P171" s="229">
        <f>O171*H171</f>
        <v>0</v>
      </c>
      <c r="Q171" s="229">
        <v>0</v>
      </c>
      <c r="R171" s="229">
        <f>Q171*H171</f>
        <v>0</v>
      </c>
      <c r="S171" s="229">
        <v>0</v>
      </c>
      <c r="T171" s="230">
        <f>S171*H171</f>
        <v>0</v>
      </c>
      <c r="AR171" s="23" t="s">
        <v>161</v>
      </c>
      <c r="AT171" s="23" t="s">
        <v>156</v>
      </c>
      <c r="AU171" s="23" t="s">
        <v>88</v>
      </c>
      <c r="AY171" s="23" t="s">
        <v>154</v>
      </c>
      <c r="BE171" s="231">
        <f>IF(N171="základní",J171,0)</f>
        <v>0</v>
      </c>
      <c r="BF171" s="231">
        <f>IF(N171="snížená",J171,0)</f>
        <v>0</v>
      </c>
      <c r="BG171" s="231">
        <f>IF(N171="zákl. přenesená",J171,0)</f>
        <v>0</v>
      </c>
      <c r="BH171" s="231">
        <f>IF(N171="sníž. přenesená",J171,0)</f>
        <v>0</v>
      </c>
      <c r="BI171" s="231">
        <f>IF(N171="nulová",J171,0)</f>
        <v>0</v>
      </c>
      <c r="BJ171" s="23" t="s">
        <v>86</v>
      </c>
      <c r="BK171" s="231">
        <f>ROUND(I171*H171,2)</f>
        <v>0</v>
      </c>
      <c r="BL171" s="23" t="s">
        <v>161</v>
      </c>
      <c r="BM171" s="23" t="s">
        <v>494</v>
      </c>
    </row>
    <row r="172" s="1" customFormat="1">
      <c r="B172" s="45"/>
      <c r="C172" s="73"/>
      <c r="D172" s="232" t="s">
        <v>163</v>
      </c>
      <c r="E172" s="73"/>
      <c r="F172" s="233" t="s">
        <v>495</v>
      </c>
      <c r="G172" s="73"/>
      <c r="H172" s="73"/>
      <c r="I172" s="190"/>
      <c r="J172" s="73"/>
      <c r="K172" s="73"/>
      <c r="L172" s="71"/>
      <c r="M172" s="234"/>
      <c r="N172" s="46"/>
      <c r="O172" s="46"/>
      <c r="P172" s="46"/>
      <c r="Q172" s="46"/>
      <c r="R172" s="46"/>
      <c r="S172" s="46"/>
      <c r="T172" s="94"/>
      <c r="AT172" s="23" t="s">
        <v>163</v>
      </c>
      <c r="AU172" s="23" t="s">
        <v>88</v>
      </c>
    </row>
    <row r="173" s="11" customFormat="1">
      <c r="B173" s="235"/>
      <c r="C173" s="236"/>
      <c r="D173" s="232" t="s">
        <v>165</v>
      </c>
      <c r="E173" s="237" t="s">
        <v>76</v>
      </c>
      <c r="F173" s="238" t="s">
        <v>448</v>
      </c>
      <c r="G173" s="236"/>
      <c r="H173" s="237" t="s">
        <v>76</v>
      </c>
      <c r="I173" s="239"/>
      <c r="J173" s="236"/>
      <c r="K173" s="236"/>
      <c r="L173" s="240"/>
      <c r="M173" s="241"/>
      <c r="N173" s="242"/>
      <c r="O173" s="242"/>
      <c r="P173" s="242"/>
      <c r="Q173" s="242"/>
      <c r="R173" s="242"/>
      <c r="S173" s="242"/>
      <c r="T173" s="243"/>
      <c r="AT173" s="244" t="s">
        <v>165</v>
      </c>
      <c r="AU173" s="244" t="s">
        <v>88</v>
      </c>
      <c r="AV173" s="11" t="s">
        <v>86</v>
      </c>
      <c r="AW173" s="11" t="s">
        <v>40</v>
      </c>
      <c r="AX173" s="11" t="s">
        <v>78</v>
      </c>
      <c r="AY173" s="244" t="s">
        <v>154</v>
      </c>
    </row>
    <row r="174" s="12" customFormat="1">
      <c r="B174" s="245"/>
      <c r="C174" s="246"/>
      <c r="D174" s="232" t="s">
        <v>165</v>
      </c>
      <c r="E174" s="247" t="s">
        <v>76</v>
      </c>
      <c r="F174" s="248" t="s">
        <v>478</v>
      </c>
      <c r="G174" s="246"/>
      <c r="H174" s="249">
        <v>33.5</v>
      </c>
      <c r="I174" s="250"/>
      <c r="J174" s="246"/>
      <c r="K174" s="246"/>
      <c r="L174" s="251"/>
      <c r="M174" s="252"/>
      <c r="N174" s="253"/>
      <c r="O174" s="253"/>
      <c r="P174" s="253"/>
      <c r="Q174" s="253"/>
      <c r="R174" s="253"/>
      <c r="S174" s="253"/>
      <c r="T174" s="254"/>
      <c r="AT174" s="255" t="s">
        <v>165</v>
      </c>
      <c r="AU174" s="255" t="s">
        <v>88</v>
      </c>
      <c r="AV174" s="12" t="s">
        <v>88</v>
      </c>
      <c r="AW174" s="12" t="s">
        <v>40</v>
      </c>
      <c r="AX174" s="12" t="s">
        <v>86</v>
      </c>
      <c r="AY174" s="255" t="s">
        <v>154</v>
      </c>
    </row>
    <row r="175" s="1" customFormat="1" ht="22.8" customHeight="1">
      <c r="B175" s="45"/>
      <c r="C175" s="220" t="s">
        <v>349</v>
      </c>
      <c r="D175" s="220" t="s">
        <v>156</v>
      </c>
      <c r="E175" s="221" t="s">
        <v>496</v>
      </c>
      <c r="F175" s="222" t="s">
        <v>497</v>
      </c>
      <c r="G175" s="223" t="s">
        <v>193</v>
      </c>
      <c r="H175" s="224">
        <v>33.5</v>
      </c>
      <c r="I175" s="225"/>
      <c r="J175" s="226">
        <f>ROUND(I175*H175,2)</f>
        <v>0</v>
      </c>
      <c r="K175" s="222" t="s">
        <v>160</v>
      </c>
      <c r="L175" s="71"/>
      <c r="M175" s="227" t="s">
        <v>76</v>
      </c>
      <c r="N175" s="228" t="s">
        <v>48</v>
      </c>
      <c r="O175" s="46"/>
      <c r="P175" s="229">
        <f>O175*H175</f>
        <v>0</v>
      </c>
      <c r="Q175" s="229">
        <v>0.31879000000000002</v>
      </c>
      <c r="R175" s="229">
        <f>Q175*H175</f>
        <v>10.679465</v>
      </c>
      <c r="S175" s="229">
        <v>0</v>
      </c>
      <c r="T175" s="230">
        <f>S175*H175</f>
        <v>0</v>
      </c>
      <c r="AR175" s="23" t="s">
        <v>161</v>
      </c>
      <c r="AT175" s="23" t="s">
        <v>156</v>
      </c>
      <c r="AU175" s="23" t="s">
        <v>88</v>
      </c>
      <c r="AY175" s="23" t="s">
        <v>154</v>
      </c>
      <c r="BE175" s="231">
        <f>IF(N175="základní",J175,0)</f>
        <v>0</v>
      </c>
      <c r="BF175" s="231">
        <f>IF(N175="snížená",J175,0)</f>
        <v>0</v>
      </c>
      <c r="BG175" s="231">
        <f>IF(N175="zákl. přenesená",J175,0)</f>
        <v>0</v>
      </c>
      <c r="BH175" s="231">
        <f>IF(N175="sníž. přenesená",J175,0)</f>
        <v>0</v>
      </c>
      <c r="BI175" s="231">
        <f>IF(N175="nulová",J175,0)</f>
        <v>0</v>
      </c>
      <c r="BJ175" s="23" t="s">
        <v>86</v>
      </c>
      <c r="BK175" s="231">
        <f>ROUND(I175*H175,2)</f>
        <v>0</v>
      </c>
      <c r="BL175" s="23" t="s">
        <v>161</v>
      </c>
      <c r="BM175" s="23" t="s">
        <v>498</v>
      </c>
    </row>
    <row r="176" s="1" customFormat="1">
      <c r="B176" s="45"/>
      <c r="C176" s="73"/>
      <c r="D176" s="232" t="s">
        <v>163</v>
      </c>
      <c r="E176" s="73"/>
      <c r="F176" s="233" t="s">
        <v>499</v>
      </c>
      <c r="G176" s="73"/>
      <c r="H176" s="73"/>
      <c r="I176" s="190"/>
      <c r="J176" s="73"/>
      <c r="K176" s="73"/>
      <c r="L176" s="71"/>
      <c r="M176" s="234"/>
      <c r="N176" s="46"/>
      <c r="O176" s="46"/>
      <c r="P176" s="46"/>
      <c r="Q176" s="46"/>
      <c r="R176" s="46"/>
      <c r="S176" s="46"/>
      <c r="T176" s="94"/>
      <c r="AT176" s="23" t="s">
        <v>163</v>
      </c>
      <c r="AU176" s="23" t="s">
        <v>88</v>
      </c>
    </row>
    <row r="177" s="11" customFormat="1">
      <c r="B177" s="235"/>
      <c r="C177" s="236"/>
      <c r="D177" s="232" t="s">
        <v>165</v>
      </c>
      <c r="E177" s="237" t="s">
        <v>76</v>
      </c>
      <c r="F177" s="238" t="s">
        <v>448</v>
      </c>
      <c r="G177" s="236"/>
      <c r="H177" s="237" t="s">
        <v>76</v>
      </c>
      <c r="I177" s="239"/>
      <c r="J177" s="236"/>
      <c r="K177" s="236"/>
      <c r="L177" s="240"/>
      <c r="M177" s="241"/>
      <c r="N177" s="242"/>
      <c r="O177" s="242"/>
      <c r="P177" s="242"/>
      <c r="Q177" s="242"/>
      <c r="R177" s="242"/>
      <c r="S177" s="242"/>
      <c r="T177" s="243"/>
      <c r="AT177" s="244" t="s">
        <v>165</v>
      </c>
      <c r="AU177" s="244" t="s">
        <v>88</v>
      </c>
      <c r="AV177" s="11" t="s">
        <v>86</v>
      </c>
      <c r="AW177" s="11" t="s">
        <v>40</v>
      </c>
      <c r="AX177" s="11" t="s">
        <v>78</v>
      </c>
      <c r="AY177" s="244" t="s">
        <v>154</v>
      </c>
    </row>
    <row r="178" s="12" customFormat="1">
      <c r="B178" s="245"/>
      <c r="C178" s="246"/>
      <c r="D178" s="232" t="s">
        <v>165</v>
      </c>
      <c r="E178" s="247" t="s">
        <v>76</v>
      </c>
      <c r="F178" s="248" t="s">
        <v>478</v>
      </c>
      <c r="G178" s="246"/>
      <c r="H178" s="249">
        <v>33.5</v>
      </c>
      <c r="I178" s="250"/>
      <c r="J178" s="246"/>
      <c r="K178" s="246"/>
      <c r="L178" s="251"/>
      <c r="M178" s="252"/>
      <c r="N178" s="253"/>
      <c r="O178" s="253"/>
      <c r="P178" s="253"/>
      <c r="Q178" s="253"/>
      <c r="R178" s="253"/>
      <c r="S178" s="253"/>
      <c r="T178" s="254"/>
      <c r="AT178" s="255" t="s">
        <v>165</v>
      </c>
      <c r="AU178" s="255" t="s">
        <v>88</v>
      </c>
      <c r="AV178" s="12" t="s">
        <v>88</v>
      </c>
      <c r="AW178" s="12" t="s">
        <v>40</v>
      </c>
      <c r="AX178" s="12" t="s">
        <v>86</v>
      </c>
      <c r="AY178" s="255" t="s">
        <v>154</v>
      </c>
    </row>
    <row r="179" s="1" customFormat="1" ht="34.2" customHeight="1">
      <c r="B179" s="45"/>
      <c r="C179" s="220" t="s">
        <v>351</v>
      </c>
      <c r="D179" s="220" t="s">
        <v>156</v>
      </c>
      <c r="E179" s="221" t="s">
        <v>500</v>
      </c>
      <c r="F179" s="222" t="s">
        <v>501</v>
      </c>
      <c r="G179" s="223" t="s">
        <v>193</v>
      </c>
      <c r="H179" s="224">
        <v>33.5</v>
      </c>
      <c r="I179" s="225"/>
      <c r="J179" s="226">
        <f>ROUND(I179*H179,2)</f>
        <v>0</v>
      </c>
      <c r="K179" s="222" t="s">
        <v>160</v>
      </c>
      <c r="L179" s="71"/>
      <c r="M179" s="227" t="s">
        <v>76</v>
      </c>
      <c r="N179" s="228" t="s">
        <v>48</v>
      </c>
      <c r="O179" s="46"/>
      <c r="P179" s="229">
        <f>O179*H179</f>
        <v>0</v>
      </c>
      <c r="Q179" s="229">
        <v>0.93779000000000001</v>
      </c>
      <c r="R179" s="229">
        <f>Q179*H179</f>
        <v>31.415965</v>
      </c>
      <c r="S179" s="229">
        <v>0</v>
      </c>
      <c r="T179" s="230">
        <f>S179*H179</f>
        <v>0</v>
      </c>
      <c r="AR179" s="23" t="s">
        <v>161</v>
      </c>
      <c r="AT179" s="23" t="s">
        <v>156</v>
      </c>
      <c r="AU179" s="23" t="s">
        <v>88</v>
      </c>
      <c r="AY179" s="23" t="s">
        <v>154</v>
      </c>
      <c r="BE179" s="231">
        <f>IF(N179="základní",J179,0)</f>
        <v>0</v>
      </c>
      <c r="BF179" s="231">
        <f>IF(N179="snížená",J179,0)</f>
        <v>0</v>
      </c>
      <c r="BG179" s="231">
        <f>IF(N179="zákl. přenesená",J179,0)</f>
        <v>0</v>
      </c>
      <c r="BH179" s="231">
        <f>IF(N179="sníž. přenesená",J179,0)</f>
        <v>0</v>
      </c>
      <c r="BI179" s="231">
        <f>IF(N179="nulová",J179,0)</f>
        <v>0</v>
      </c>
      <c r="BJ179" s="23" t="s">
        <v>86</v>
      </c>
      <c r="BK179" s="231">
        <f>ROUND(I179*H179,2)</f>
        <v>0</v>
      </c>
      <c r="BL179" s="23" t="s">
        <v>161</v>
      </c>
      <c r="BM179" s="23" t="s">
        <v>502</v>
      </c>
    </row>
    <row r="180" s="1" customFormat="1">
      <c r="B180" s="45"/>
      <c r="C180" s="73"/>
      <c r="D180" s="232" t="s">
        <v>163</v>
      </c>
      <c r="E180" s="73"/>
      <c r="F180" s="233" t="s">
        <v>503</v>
      </c>
      <c r="G180" s="73"/>
      <c r="H180" s="73"/>
      <c r="I180" s="190"/>
      <c r="J180" s="73"/>
      <c r="K180" s="73"/>
      <c r="L180" s="71"/>
      <c r="M180" s="234"/>
      <c r="N180" s="46"/>
      <c r="O180" s="46"/>
      <c r="P180" s="46"/>
      <c r="Q180" s="46"/>
      <c r="R180" s="46"/>
      <c r="S180" s="46"/>
      <c r="T180" s="94"/>
      <c r="AT180" s="23" t="s">
        <v>163</v>
      </c>
      <c r="AU180" s="23" t="s">
        <v>88</v>
      </c>
    </row>
    <row r="181" s="11" customFormat="1">
      <c r="B181" s="235"/>
      <c r="C181" s="236"/>
      <c r="D181" s="232" t="s">
        <v>165</v>
      </c>
      <c r="E181" s="237" t="s">
        <v>76</v>
      </c>
      <c r="F181" s="238" t="s">
        <v>448</v>
      </c>
      <c r="G181" s="236"/>
      <c r="H181" s="237" t="s">
        <v>76</v>
      </c>
      <c r="I181" s="239"/>
      <c r="J181" s="236"/>
      <c r="K181" s="236"/>
      <c r="L181" s="240"/>
      <c r="M181" s="241"/>
      <c r="N181" s="242"/>
      <c r="O181" s="242"/>
      <c r="P181" s="242"/>
      <c r="Q181" s="242"/>
      <c r="R181" s="242"/>
      <c r="S181" s="242"/>
      <c r="T181" s="243"/>
      <c r="AT181" s="244" t="s">
        <v>165</v>
      </c>
      <c r="AU181" s="244" t="s">
        <v>88</v>
      </c>
      <c r="AV181" s="11" t="s">
        <v>86</v>
      </c>
      <c r="AW181" s="11" t="s">
        <v>40</v>
      </c>
      <c r="AX181" s="11" t="s">
        <v>78</v>
      </c>
      <c r="AY181" s="244" t="s">
        <v>154</v>
      </c>
    </row>
    <row r="182" s="12" customFormat="1">
      <c r="B182" s="245"/>
      <c r="C182" s="246"/>
      <c r="D182" s="232" t="s">
        <v>165</v>
      </c>
      <c r="E182" s="247" t="s">
        <v>76</v>
      </c>
      <c r="F182" s="248" t="s">
        <v>478</v>
      </c>
      <c r="G182" s="246"/>
      <c r="H182" s="249">
        <v>33.5</v>
      </c>
      <c r="I182" s="250"/>
      <c r="J182" s="246"/>
      <c r="K182" s="246"/>
      <c r="L182" s="251"/>
      <c r="M182" s="252"/>
      <c r="N182" s="253"/>
      <c r="O182" s="253"/>
      <c r="P182" s="253"/>
      <c r="Q182" s="253"/>
      <c r="R182" s="253"/>
      <c r="S182" s="253"/>
      <c r="T182" s="254"/>
      <c r="AT182" s="255" t="s">
        <v>165</v>
      </c>
      <c r="AU182" s="255" t="s">
        <v>88</v>
      </c>
      <c r="AV182" s="12" t="s">
        <v>88</v>
      </c>
      <c r="AW182" s="12" t="s">
        <v>40</v>
      </c>
      <c r="AX182" s="12" t="s">
        <v>86</v>
      </c>
      <c r="AY182" s="255" t="s">
        <v>154</v>
      </c>
    </row>
    <row r="183" s="10" customFormat="1" ht="29.88" customHeight="1">
      <c r="B183" s="204"/>
      <c r="C183" s="205"/>
      <c r="D183" s="206" t="s">
        <v>77</v>
      </c>
      <c r="E183" s="218" t="s">
        <v>215</v>
      </c>
      <c r="F183" s="218" t="s">
        <v>231</v>
      </c>
      <c r="G183" s="205"/>
      <c r="H183" s="205"/>
      <c r="I183" s="208"/>
      <c r="J183" s="219">
        <f>BK183</f>
        <v>0</v>
      </c>
      <c r="K183" s="205"/>
      <c r="L183" s="210"/>
      <c r="M183" s="211"/>
      <c r="N183" s="212"/>
      <c r="O183" s="212"/>
      <c r="P183" s="213">
        <f>P184</f>
        <v>0</v>
      </c>
      <c r="Q183" s="212"/>
      <c r="R183" s="213">
        <f>R184</f>
        <v>0</v>
      </c>
      <c r="S183" s="212"/>
      <c r="T183" s="214">
        <f>T184</f>
        <v>0</v>
      </c>
      <c r="AR183" s="215" t="s">
        <v>86</v>
      </c>
      <c r="AT183" s="216" t="s">
        <v>77</v>
      </c>
      <c r="AU183" s="216" t="s">
        <v>86</v>
      </c>
      <c r="AY183" s="215" t="s">
        <v>154</v>
      </c>
      <c r="BK183" s="217">
        <f>BK184</f>
        <v>0</v>
      </c>
    </row>
    <row r="184" s="10" customFormat="1" ht="14.88" customHeight="1">
      <c r="B184" s="204"/>
      <c r="C184" s="205"/>
      <c r="D184" s="206" t="s">
        <v>77</v>
      </c>
      <c r="E184" s="218" t="s">
        <v>232</v>
      </c>
      <c r="F184" s="218" t="s">
        <v>233</v>
      </c>
      <c r="G184" s="205"/>
      <c r="H184" s="205"/>
      <c r="I184" s="208"/>
      <c r="J184" s="219">
        <f>BK184</f>
        <v>0</v>
      </c>
      <c r="K184" s="205"/>
      <c r="L184" s="210"/>
      <c r="M184" s="211"/>
      <c r="N184" s="212"/>
      <c r="O184" s="212"/>
      <c r="P184" s="213">
        <f>SUM(P185:P189)</f>
        <v>0</v>
      </c>
      <c r="Q184" s="212"/>
      <c r="R184" s="213">
        <f>SUM(R185:R189)</f>
        <v>0</v>
      </c>
      <c r="S184" s="212"/>
      <c r="T184" s="214">
        <f>SUM(T185:T189)</f>
        <v>0</v>
      </c>
      <c r="AR184" s="215" t="s">
        <v>86</v>
      </c>
      <c r="AT184" s="216" t="s">
        <v>77</v>
      </c>
      <c r="AU184" s="216" t="s">
        <v>88</v>
      </c>
      <c r="AY184" s="215" t="s">
        <v>154</v>
      </c>
      <c r="BK184" s="217">
        <f>SUM(BK185:BK189)</f>
        <v>0</v>
      </c>
    </row>
    <row r="185" s="1" customFormat="1" ht="22.8" customHeight="1">
      <c r="B185" s="45"/>
      <c r="C185" s="220" t="s">
        <v>504</v>
      </c>
      <c r="D185" s="220" t="s">
        <v>156</v>
      </c>
      <c r="E185" s="221" t="s">
        <v>235</v>
      </c>
      <c r="F185" s="222" t="s">
        <v>236</v>
      </c>
      <c r="G185" s="223" t="s">
        <v>237</v>
      </c>
      <c r="H185" s="224">
        <v>150.33799999999999</v>
      </c>
      <c r="I185" s="225"/>
      <c r="J185" s="226">
        <f>ROUND(I185*H185,2)</f>
        <v>0</v>
      </c>
      <c r="K185" s="222" t="s">
        <v>160</v>
      </c>
      <c r="L185" s="71"/>
      <c r="M185" s="227" t="s">
        <v>76</v>
      </c>
      <c r="N185" s="228" t="s">
        <v>48</v>
      </c>
      <c r="O185" s="46"/>
      <c r="P185" s="229">
        <f>O185*H185</f>
        <v>0</v>
      </c>
      <c r="Q185" s="229">
        <v>0</v>
      </c>
      <c r="R185" s="229">
        <f>Q185*H185</f>
        <v>0</v>
      </c>
      <c r="S185" s="229">
        <v>0</v>
      </c>
      <c r="T185" s="230">
        <f>S185*H185</f>
        <v>0</v>
      </c>
      <c r="AR185" s="23" t="s">
        <v>161</v>
      </c>
      <c r="AT185" s="23" t="s">
        <v>156</v>
      </c>
      <c r="AU185" s="23" t="s">
        <v>176</v>
      </c>
      <c r="AY185" s="23" t="s">
        <v>154</v>
      </c>
      <c r="BE185" s="231">
        <f>IF(N185="základní",J185,0)</f>
        <v>0</v>
      </c>
      <c r="BF185" s="231">
        <f>IF(N185="snížená",J185,0)</f>
        <v>0</v>
      </c>
      <c r="BG185" s="231">
        <f>IF(N185="zákl. přenesená",J185,0)</f>
        <v>0</v>
      </c>
      <c r="BH185" s="231">
        <f>IF(N185="sníž. přenesená",J185,0)</f>
        <v>0</v>
      </c>
      <c r="BI185" s="231">
        <f>IF(N185="nulová",J185,0)</f>
        <v>0</v>
      </c>
      <c r="BJ185" s="23" t="s">
        <v>86</v>
      </c>
      <c r="BK185" s="231">
        <f>ROUND(I185*H185,2)</f>
        <v>0</v>
      </c>
      <c r="BL185" s="23" t="s">
        <v>161</v>
      </c>
      <c r="BM185" s="23" t="s">
        <v>505</v>
      </c>
    </row>
    <row r="186" s="1" customFormat="1">
      <c r="B186" s="45"/>
      <c r="C186" s="73"/>
      <c r="D186" s="232" t="s">
        <v>163</v>
      </c>
      <c r="E186" s="73"/>
      <c r="F186" s="233" t="s">
        <v>239</v>
      </c>
      <c r="G186" s="73"/>
      <c r="H186" s="73"/>
      <c r="I186" s="190"/>
      <c r="J186" s="73"/>
      <c r="K186" s="73"/>
      <c r="L186" s="71"/>
      <c r="M186" s="234"/>
      <c r="N186" s="46"/>
      <c r="O186" s="46"/>
      <c r="P186" s="46"/>
      <c r="Q186" s="46"/>
      <c r="R186" s="46"/>
      <c r="S186" s="46"/>
      <c r="T186" s="94"/>
      <c r="AT186" s="23" t="s">
        <v>163</v>
      </c>
      <c r="AU186" s="23" t="s">
        <v>176</v>
      </c>
    </row>
    <row r="187" s="1" customFormat="1" ht="22.8" customHeight="1">
      <c r="B187" s="45"/>
      <c r="C187" s="220" t="s">
        <v>9</v>
      </c>
      <c r="D187" s="220" t="s">
        <v>156</v>
      </c>
      <c r="E187" s="221" t="s">
        <v>385</v>
      </c>
      <c r="F187" s="222" t="s">
        <v>386</v>
      </c>
      <c r="G187" s="223" t="s">
        <v>170</v>
      </c>
      <c r="H187" s="224">
        <v>13</v>
      </c>
      <c r="I187" s="225"/>
      <c r="J187" s="226">
        <f>ROUND(I187*H187,2)</f>
        <v>0</v>
      </c>
      <c r="K187" s="222" t="s">
        <v>76</v>
      </c>
      <c r="L187" s="71"/>
      <c r="M187" s="227" t="s">
        <v>76</v>
      </c>
      <c r="N187" s="228" t="s">
        <v>48</v>
      </c>
      <c r="O187" s="46"/>
      <c r="P187" s="229">
        <f>O187*H187</f>
        <v>0</v>
      </c>
      <c r="Q187" s="229">
        <v>0</v>
      </c>
      <c r="R187" s="229">
        <f>Q187*H187</f>
        <v>0</v>
      </c>
      <c r="S187" s="229">
        <v>0</v>
      </c>
      <c r="T187" s="230">
        <f>S187*H187</f>
        <v>0</v>
      </c>
      <c r="AR187" s="23" t="s">
        <v>161</v>
      </c>
      <c r="AT187" s="23" t="s">
        <v>156</v>
      </c>
      <c r="AU187" s="23" t="s">
        <v>176</v>
      </c>
      <c r="AY187" s="23" t="s">
        <v>154</v>
      </c>
      <c r="BE187" s="231">
        <f>IF(N187="základní",J187,0)</f>
        <v>0</v>
      </c>
      <c r="BF187" s="231">
        <f>IF(N187="snížená",J187,0)</f>
        <v>0</v>
      </c>
      <c r="BG187" s="231">
        <f>IF(N187="zákl. přenesená",J187,0)</f>
        <v>0</v>
      </c>
      <c r="BH187" s="231">
        <f>IF(N187="sníž. přenesená",J187,0)</f>
        <v>0</v>
      </c>
      <c r="BI187" s="231">
        <f>IF(N187="nulová",J187,0)</f>
        <v>0</v>
      </c>
      <c r="BJ187" s="23" t="s">
        <v>86</v>
      </c>
      <c r="BK187" s="231">
        <f>ROUND(I187*H187,2)</f>
        <v>0</v>
      </c>
      <c r="BL187" s="23" t="s">
        <v>161</v>
      </c>
      <c r="BM187" s="23" t="s">
        <v>506</v>
      </c>
    </row>
    <row r="188" s="11" customFormat="1">
      <c r="B188" s="235"/>
      <c r="C188" s="236"/>
      <c r="D188" s="232" t="s">
        <v>165</v>
      </c>
      <c r="E188" s="237" t="s">
        <v>76</v>
      </c>
      <c r="F188" s="238" t="s">
        <v>507</v>
      </c>
      <c r="G188" s="236"/>
      <c r="H188" s="237" t="s">
        <v>76</v>
      </c>
      <c r="I188" s="239"/>
      <c r="J188" s="236"/>
      <c r="K188" s="236"/>
      <c r="L188" s="240"/>
      <c r="M188" s="241"/>
      <c r="N188" s="242"/>
      <c r="O188" s="242"/>
      <c r="P188" s="242"/>
      <c r="Q188" s="242"/>
      <c r="R188" s="242"/>
      <c r="S188" s="242"/>
      <c r="T188" s="243"/>
      <c r="AT188" s="244" t="s">
        <v>165</v>
      </c>
      <c r="AU188" s="244" t="s">
        <v>176</v>
      </c>
      <c r="AV188" s="11" t="s">
        <v>86</v>
      </c>
      <c r="AW188" s="11" t="s">
        <v>40</v>
      </c>
      <c r="AX188" s="11" t="s">
        <v>78</v>
      </c>
      <c r="AY188" s="244" t="s">
        <v>154</v>
      </c>
    </row>
    <row r="189" s="12" customFormat="1">
      <c r="B189" s="245"/>
      <c r="C189" s="246"/>
      <c r="D189" s="232" t="s">
        <v>165</v>
      </c>
      <c r="E189" s="247" t="s">
        <v>76</v>
      </c>
      <c r="F189" s="248" t="s">
        <v>240</v>
      </c>
      <c r="G189" s="246"/>
      <c r="H189" s="249">
        <v>13</v>
      </c>
      <c r="I189" s="250"/>
      <c r="J189" s="246"/>
      <c r="K189" s="246"/>
      <c r="L189" s="251"/>
      <c r="M189" s="266"/>
      <c r="N189" s="267"/>
      <c r="O189" s="267"/>
      <c r="P189" s="267"/>
      <c r="Q189" s="267"/>
      <c r="R189" s="267"/>
      <c r="S189" s="267"/>
      <c r="T189" s="268"/>
      <c r="AT189" s="255" t="s">
        <v>165</v>
      </c>
      <c r="AU189" s="255" t="s">
        <v>176</v>
      </c>
      <c r="AV189" s="12" t="s">
        <v>88</v>
      </c>
      <c r="AW189" s="12" t="s">
        <v>40</v>
      </c>
      <c r="AX189" s="12" t="s">
        <v>86</v>
      </c>
      <c r="AY189" s="255" t="s">
        <v>154</v>
      </c>
    </row>
    <row r="190" s="1" customFormat="1" ht="6.96" customHeight="1">
      <c r="B190" s="66"/>
      <c r="C190" s="67"/>
      <c r="D190" s="67"/>
      <c r="E190" s="67"/>
      <c r="F190" s="67"/>
      <c r="G190" s="67"/>
      <c r="H190" s="67"/>
      <c r="I190" s="165"/>
      <c r="J190" s="67"/>
      <c r="K190" s="67"/>
      <c r="L190" s="71"/>
    </row>
  </sheetData>
  <sheetProtection sheet="1" autoFilter="0" formatColumns="0" formatRows="0" objects="1" scenarios="1" spinCount="100000" saltValue="oXqYVszBlkDOhtDKsFmCn/pmbnt1cEygFyLXWNmGDrYHBkXRwdfpdq1zaJhxiQg7o6yfu2iPIK3IWfUHwM76+A==" hashValue="7HcEKzKik85yXSWfDJdentuRAOGKrkr986ggTscJtGB3f2ueMx+zViqYW7lvzOOYcEmLa2wCgQaGB2BWtJMMsw==" algorithmName="SHA-512" password="CC35"/>
  <autoFilter ref="C82:K189"/>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106</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508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ROUND(SUM(BE83:BE134), 2)</f>
        <v>0</v>
      </c>
      <c r="G30" s="46"/>
      <c r="H30" s="46"/>
      <c r="I30" s="157">
        <v>0.20999999999999999</v>
      </c>
      <c r="J30" s="156">
        <f>ROUND(ROUND((SUM(BE83:BE134)), 2)*I30, 2)</f>
        <v>0</v>
      </c>
      <c r="K30" s="50"/>
    </row>
    <row r="31" s="1" customFormat="1" ht="14.4" customHeight="1">
      <c r="B31" s="45"/>
      <c r="C31" s="46"/>
      <c r="D31" s="46"/>
      <c r="E31" s="54" t="s">
        <v>49</v>
      </c>
      <c r="F31" s="156">
        <f>ROUND(SUM(BF83:BF134), 2)</f>
        <v>0</v>
      </c>
      <c r="G31" s="46"/>
      <c r="H31" s="46"/>
      <c r="I31" s="157">
        <v>0.14999999999999999</v>
      </c>
      <c r="J31" s="156">
        <f>ROUND(ROUND((SUM(BF83:BF134)), 2)*I31, 2)</f>
        <v>0</v>
      </c>
      <c r="K31" s="50"/>
    </row>
    <row r="32" hidden="1" s="1" customFormat="1" ht="14.4" customHeight="1">
      <c r="B32" s="45"/>
      <c r="C32" s="46"/>
      <c r="D32" s="46"/>
      <c r="E32" s="54" t="s">
        <v>50</v>
      </c>
      <c r="F32" s="156">
        <f>ROUND(SUM(BG83:BG134), 2)</f>
        <v>0</v>
      </c>
      <c r="G32" s="46"/>
      <c r="H32" s="46"/>
      <c r="I32" s="157">
        <v>0.20999999999999999</v>
      </c>
      <c r="J32" s="156">
        <v>0</v>
      </c>
      <c r="K32" s="50"/>
    </row>
    <row r="33" hidden="1" s="1" customFormat="1" ht="14.4" customHeight="1">
      <c r="B33" s="45"/>
      <c r="C33" s="46"/>
      <c r="D33" s="46"/>
      <c r="E33" s="54" t="s">
        <v>51</v>
      </c>
      <c r="F33" s="156">
        <f>ROUND(SUM(BH83:BH134), 2)</f>
        <v>0</v>
      </c>
      <c r="G33" s="46"/>
      <c r="H33" s="46"/>
      <c r="I33" s="157">
        <v>0.14999999999999999</v>
      </c>
      <c r="J33" s="156">
        <v>0</v>
      </c>
      <c r="K33" s="50"/>
    </row>
    <row r="34" hidden="1" s="1" customFormat="1" ht="14.4" customHeight="1">
      <c r="B34" s="45"/>
      <c r="C34" s="46"/>
      <c r="D34" s="46"/>
      <c r="E34" s="54" t="s">
        <v>52</v>
      </c>
      <c r="F34" s="156">
        <f>ROUND(SUM(BI83:BI134),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05.1 - SO 05.1 - Výpustní objekt</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J83</f>
        <v>0</v>
      </c>
      <c r="K56" s="50"/>
      <c r="AU56" s="23" t="s">
        <v>131</v>
      </c>
    </row>
    <row r="57" s="7" customFormat="1" ht="24.96" customHeight="1">
      <c r="B57" s="176"/>
      <c r="C57" s="177"/>
      <c r="D57" s="178" t="s">
        <v>132</v>
      </c>
      <c r="E57" s="179"/>
      <c r="F57" s="179"/>
      <c r="G57" s="179"/>
      <c r="H57" s="179"/>
      <c r="I57" s="180"/>
      <c r="J57" s="181">
        <f>J84</f>
        <v>0</v>
      </c>
      <c r="K57" s="182"/>
    </row>
    <row r="58" s="8" customFormat="1" ht="19.92" customHeight="1">
      <c r="B58" s="183"/>
      <c r="C58" s="184"/>
      <c r="D58" s="185" t="s">
        <v>133</v>
      </c>
      <c r="E58" s="186"/>
      <c r="F58" s="186"/>
      <c r="G58" s="186"/>
      <c r="H58" s="186"/>
      <c r="I58" s="187"/>
      <c r="J58" s="188">
        <f>J85</f>
        <v>0</v>
      </c>
      <c r="K58" s="189"/>
    </row>
    <row r="59" s="8" customFormat="1" ht="19.92" customHeight="1">
      <c r="B59" s="183"/>
      <c r="C59" s="184"/>
      <c r="D59" s="185" t="s">
        <v>248</v>
      </c>
      <c r="E59" s="186"/>
      <c r="F59" s="186"/>
      <c r="G59" s="186"/>
      <c r="H59" s="186"/>
      <c r="I59" s="187"/>
      <c r="J59" s="188">
        <f>J101</f>
        <v>0</v>
      </c>
      <c r="K59" s="189"/>
    </row>
    <row r="60" s="8" customFormat="1" ht="19.92" customHeight="1">
      <c r="B60" s="183"/>
      <c r="C60" s="184"/>
      <c r="D60" s="185" t="s">
        <v>136</v>
      </c>
      <c r="E60" s="186"/>
      <c r="F60" s="186"/>
      <c r="G60" s="186"/>
      <c r="H60" s="186"/>
      <c r="I60" s="187"/>
      <c r="J60" s="188">
        <f>J112</f>
        <v>0</v>
      </c>
      <c r="K60" s="189"/>
    </row>
    <row r="61" s="8" customFormat="1" ht="14.88" customHeight="1">
      <c r="B61" s="183"/>
      <c r="C61" s="184"/>
      <c r="D61" s="185" t="s">
        <v>137</v>
      </c>
      <c r="E61" s="186"/>
      <c r="F61" s="186"/>
      <c r="G61" s="186"/>
      <c r="H61" s="186"/>
      <c r="I61" s="187"/>
      <c r="J61" s="188">
        <f>J123</f>
        <v>0</v>
      </c>
      <c r="K61" s="189"/>
    </row>
    <row r="62" s="7" customFormat="1" ht="24.96" customHeight="1">
      <c r="B62" s="176"/>
      <c r="C62" s="177"/>
      <c r="D62" s="178" t="s">
        <v>509</v>
      </c>
      <c r="E62" s="179"/>
      <c r="F62" s="179"/>
      <c r="G62" s="179"/>
      <c r="H62" s="179"/>
      <c r="I62" s="180"/>
      <c r="J62" s="181">
        <f>J129</f>
        <v>0</v>
      </c>
      <c r="K62" s="182"/>
    </row>
    <row r="63" s="8" customFormat="1" ht="19.92" customHeight="1">
      <c r="B63" s="183"/>
      <c r="C63" s="184"/>
      <c r="D63" s="185" t="s">
        <v>510</v>
      </c>
      <c r="E63" s="186"/>
      <c r="F63" s="186"/>
      <c r="G63" s="186"/>
      <c r="H63" s="186"/>
      <c r="I63" s="187"/>
      <c r="J63" s="188">
        <f>J130</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138</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4.4" customHeight="1">
      <c r="B73" s="45"/>
      <c r="C73" s="73"/>
      <c r="D73" s="73"/>
      <c r="E73" s="191" t="str">
        <f>E7</f>
        <v>Rybník Haltýř - Odstranění sedimentu</v>
      </c>
      <c r="F73" s="75"/>
      <c r="G73" s="75"/>
      <c r="H73" s="75"/>
      <c r="I73" s="190"/>
      <c r="J73" s="73"/>
      <c r="K73" s="73"/>
      <c r="L73" s="71"/>
    </row>
    <row r="74" s="1" customFormat="1" ht="14.4" customHeight="1">
      <c r="B74" s="45"/>
      <c r="C74" s="75" t="s">
        <v>125</v>
      </c>
      <c r="D74" s="73"/>
      <c r="E74" s="73"/>
      <c r="F74" s="73"/>
      <c r="G74" s="73"/>
      <c r="H74" s="73"/>
      <c r="I74" s="190"/>
      <c r="J74" s="73"/>
      <c r="K74" s="73"/>
      <c r="L74" s="71"/>
    </row>
    <row r="75" s="1" customFormat="1" ht="16.2" customHeight="1">
      <c r="B75" s="45"/>
      <c r="C75" s="73"/>
      <c r="D75" s="73"/>
      <c r="E75" s="81" t="str">
        <f>E9</f>
        <v>SO 05.1 - SO 05.1 - Výpustní objekt</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24</v>
      </c>
      <c r="D77" s="73"/>
      <c r="E77" s="73"/>
      <c r="F77" s="192" t="str">
        <f>F12</f>
        <v>Sendražice u Kolína</v>
      </c>
      <c r="G77" s="73"/>
      <c r="H77" s="73"/>
      <c r="I77" s="193" t="s">
        <v>26</v>
      </c>
      <c r="J77" s="84" t="str">
        <f>IF(J12="","",J12)</f>
        <v>23. 1. 2018</v>
      </c>
      <c r="K77" s="73"/>
      <c r="L77" s="71"/>
    </row>
    <row r="78" s="1" customFormat="1" ht="6.96" customHeight="1">
      <c r="B78" s="45"/>
      <c r="C78" s="73"/>
      <c r="D78" s="73"/>
      <c r="E78" s="73"/>
      <c r="F78" s="73"/>
      <c r="G78" s="73"/>
      <c r="H78" s="73"/>
      <c r="I78" s="190"/>
      <c r="J78" s="73"/>
      <c r="K78" s="73"/>
      <c r="L78" s="71"/>
    </row>
    <row r="79" s="1" customFormat="1">
      <c r="B79" s="45"/>
      <c r="C79" s="75" t="s">
        <v>28</v>
      </c>
      <c r="D79" s="73"/>
      <c r="E79" s="73"/>
      <c r="F79" s="192" t="str">
        <f>E15</f>
        <v>Město Kolín</v>
      </c>
      <c r="G79" s="73"/>
      <c r="H79" s="73"/>
      <c r="I79" s="193" t="s">
        <v>36</v>
      </c>
      <c r="J79" s="192" t="str">
        <f>E21</f>
        <v>Vodohospodářský rozvoj a výtavba, a.s.</v>
      </c>
      <c r="K79" s="73"/>
      <c r="L79" s="71"/>
    </row>
    <row r="80" s="1" customFormat="1" ht="14.4" customHeight="1">
      <c r="B80" s="45"/>
      <c r="C80" s="75" t="s">
        <v>34</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139</v>
      </c>
      <c r="D82" s="196" t="s">
        <v>62</v>
      </c>
      <c r="E82" s="196" t="s">
        <v>58</v>
      </c>
      <c r="F82" s="196" t="s">
        <v>140</v>
      </c>
      <c r="G82" s="196" t="s">
        <v>141</v>
      </c>
      <c r="H82" s="196" t="s">
        <v>142</v>
      </c>
      <c r="I82" s="197" t="s">
        <v>143</v>
      </c>
      <c r="J82" s="196" t="s">
        <v>129</v>
      </c>
      <c r="K82" s="198" t="s">
        <v>144</v>
      </c>
      <c r="L82" s="199"/>
      <c r="M82" s="101" t="s">
        <v>145</v>
      </c>
      <c r="N82" s="102" t="s">
        <v>47</v>
      </c>
      <c r="O82" s="102" t="s">
        <v>146</v>
      </c>
      <c r="P82" s="102" t="s">
        <v>147</v>
      </c>
      <c r="Q82" s="102" t="s">
        <v>148</v>
      </c>
      <c r="R82" s="102" t="s">
        <v>149</v>
      </c>
      <c r="S82" s="102" t="s">
        <v>150</v>
      </c>
      <c r="T82" s="103" t="s">
        <v>151</v>
      </c>
    </row>
    <row r="83" s="1" customFormat="1" ht="29.28" customHeight="1">
      <c r="B83" s="45"/>
      <c r="C83" s="107" t="s">
        <v>130</v>
      </c>
      <c r="D83" s="73"/>
      <c r="E83" s="73"/>
      <c r="F83" s="73"/>
      <c r="G83" s="73"/>
      <c r="H83" s="73"/>
      <c r="I83" s="190"/>
      <c r="J83" s="200">
        <f>BK83</f>
        <v>0</v>
      </c>
      <c r="K83" s="73"/>
      <c r="L83" s="71"/>
      <c r="M83" s="104"/>
      <c r="N83" s="105"/>
      <c r="O83" s="105"/>
      <c r="P83" s="201">
        <f>P84+P129</f>
        <v>0</v>
      </c>
      <c r="Q83" s="105"/>
      <c r="R83" s="201">
        <f>R84+R129</f>
        <v>7.1961970000000006</v>
      </c>
      <c r="S83" s="105"/>
      <c r="T83" s="202">
        <f>T84+T129</f>
        <v>0.11699999999999999</v>
      </c>
      <c r="AT83" s="23" t="s">
        <v>77</v>
      </c>
      <c r="AU83" s="23" t="s">
        <v>131</v>
      </c>
      <c r="BK83" s="203">
        <f>BK84+BK129</f>
        <v>0</v>
      </c>
    </row>
    <row r="84" s="10" customFormat="1" ht="37.44" customHeight="1">
      <c r="B84" s="204"/>
      <c r="C84" s="205"/>
      <c r="D84" s="206" t="s">
        <v>77</v>
      </c>
      <c r="E84" s="207" t="s">
        <v>152</v>
      </c>
      <c r="F84" s="207" t="s">
        <v>153</v>
      </c>
      <c r="G84" s="205"/>
      <c r="H84" s="205"/>
      <c r="I84" s="208"/>
      <c r="J84" s="209">
        <f>BK84</f>
        <v>0</v>
      </c>
      <c r="K84" s="205"/>
      <c r="L84" s="210"/>
      <c r="M84" s="211"/>
      <c r="N84" s="212"/>
      <c r="O84" s="212"/>
      <c r="P84" s="213">
        <f>P85+P101+P112</f>
        <v>0</v>
      </c>
      <c r="Q84" s="212"/>
      <c r="R84" s="213">
        <f>R85+R101+R112</f>
        <v>7.1930770000000006</v>
      </c>
      <c r="S84" s="212"/>
      <c r="T84" s="214">
        <f>T85+T101+T112</f>
        <v>0.11699999999999999</v>
      </c>
      <c r="AR84" s="215" t="s">
        <v>86</v>
      </c>
      <c r="AT84" s="216" t="s">
        <v>77</v>
      </c>
      <c r="AU84" s="216" t="s">
        <v>78</v>
      </c>
      <c r="AY84" s="215" t="s">
        <v>154</v>
      </c>
      <c r="BK84" s="217">
        <f>BK85+BK101+BK112</f>
        <v>0</v>
      </c>
    </row>
    <row r="85" s="10" customFormat="1" ht="19.92" customHeight="1">
      <c r="B85" s="204"/>
      <c r="C85" s="205"/>
      <c r="D85" s="206" t="s">
        <v>77</v>
      </c>
      <c r="E85" s="218" t="s">
        <v>86</v>
      </c>
      <c r="F85" s="218" t="s">
        <v>155</v>
      </c>
      <c r="G85" s="205"/>
      <c r="H85" s="205"/>
      <c r="I85" s="208"/>
      <c r="J85" s="219">
        <f>BK85</f>
        <v>0</v>
      </c>
      <c r="K85" s="205"/>
      <c r="L85" s="210"/>
      <c r="M85" s="211"/>
      <c r="N85" s="212"/>
      <c r="O85" s="212"/>
      <c r="P85" s="213">
        <f>SUM(P86:P100)</f>
        <v>0</v>
      </c>
      <c r="Q85" s="212"/>
      <c r="R85" s="213">
        <f>SUM(R86:R100)</f>
        <v>0</v>
      </c>
      <c r="S85" s="212"/>
      <c r="T85" s="214">
        <f>SUM(T86:T100)</f>
        <v>0</v>
      </c>
      <c r="AR85" s="215" t="s">
        <v>86</v>
      </c>
      <c r="AT85" s="216" t="s">
        <v>77</v>
      </c>
      <c r="AU85" s="216" t="s">
        <v>86</v>
      </c>
      <c r="AY85" s="215" t="s">
        <v>154</v>
      </c>
      <c r="BK85" s="217">
        <f>SUM(BK86:BK100)</f>
        <v>0</v>
      </c>
    </row>
    <row r="86" s="1" customFormat="1" ht="45.6" customHeight="1">
      <c r="B86" s="45"/>
      <c r="C86" s="220" t="s">
        <v>86</v>
      </c>
      <c r="D86" s="220" t="s">
        <v>156</v>
      </c>
      <c r="E86" s="221" t="s">
        <v>357</v>
      </c>
      <c r="F86" s="222" t="s">
        <v>358</v>
      </c>
      <c r="G86" s="223" t="s">
        <v>170</v>
      </c>
      <c r="H86" s="224">
        <v>1.46</v>
      </c>
      <c r="I86" s="225"/>
      <c r="J86" s="226">
        <f>ROUND(I86*H86,2)</f>
        <v>0</v>
      </c>
      <c r="K86" s="222" t="s">
        <v>160</v>
      </c>
      <c r="L86" s="71"/>
      <c r="M86" s="227" t="s">
        <v>76</v>
      </c>
      <c r="N86" s="228" t="s">
        <v>48</v>
      </c>
      <c r="O86" s="46"/>
      <c r="P86" s="229">
        <f>O86*H86</f>
        <v>0</v>
      </c>
      <c r="Q86" s="229">
        <v>0</v>
      </c>
      <c r="R86" s="229">
        <f>Q86*H86</f>
        <v>0</v>
      </c>
      <c r="S86" s="229">
        <v>0</v>
      </c>
      <c r="T86" s="230">
        <f>S86*H86</f>
        <v>0</v>
      </c>
      <c r="AR86" s="23" t="s">
        <v>161</v>
      </c>
      <c r="AT86" s="23" t="s">
        <v>156</v>
      </c>
      <c r="AU86" s="23" t="s">
        <v>88</v>
      </c>
      <c r="AY86" s="23" t="s">
        <v>154</v>
      </c>
      <c r="BE86" s="231">
        <f>IF(N86="základní",J86,0)</f>
        <v>0</v>
      </c>
      <c r="BF86" s="231">
        <f>IF(N86="snížená",J86,0)</f>
        <v>0</v>
      </c>
      <c r="BG86" s="231">
        <f>IF(N86="zákl. přenesená",J86,0)</f>
        <v>0</v>
      </c>
      <c r="BH86" s="231">
        <f>IF(N86="sníž. přenesená",J86,0)</f>
        <v>0</v>
      </c>
      <c r="BI86" s="231">
        <f>IF(N86="nulová",J86,0)</f>
        <v>0</v>
      </c>
      <c r="BJ86" s="23" t="s">
        <v>86</v>
      </c>
      <c r="BK86" s="231">
        <f>ROUND(I86*H86,2)</f>
        <v>0</v>
      </c>
      <c r="BL86" s="23" t="s">
        <v>161</v>
      </c>
      <c r="BM86" s="23" t="s">
        <v>511</v>
      </c>
    </row>
    <row r="87" s="1" customFormat="1">
      <c r="B87" s="45"/>
      <c r="C87" s="73"/>
      <c r="D87" s="232" t="s">
        <v>163</v>
      </c>
      <c r="E87" s="73"/>
      <c r="F87" s="233" t="s">
        <v>253</v>
      </c>
      <c r="G87" s="73"/>
      <c r="H87" s="73"/>
      <c r="I87" s="190"/>
      <c r="J87" s="73"/>
      <c r="K87" s="73"/>
      <c r="L87" s="71"/>
      <c r="M87" s="234"/>
      <c r="N87" s="46"/>
      <c r="O87" s="46"/>
      <c r="P87" s="46"/>
      <c r="Q87" s="46"/>
      <c r="R87" s="46"/>
      <c r="S87" s="46"/>
      <c r="T87" s="94"/>
      <c r="AT87" s="23" t="s">
        <v>163</v>
      </c>
      <c r="AU87" s="23" t="s">
        <v>88</v>
      </c>
    </row>
    <row r="88" s="11" customFormat="1">
      <c r="B88" s="235"/>
      <c r="C88" s="236"/>
      <c r="D88" s="232" t="s">
        <v>165</v>
      </c>
      <c r="E88" s="237" t="s">
        <v>76</v>
      </c>
      <c r="F88" s="238" t="s">
        <v>512</v>
      </c>
      <c r="G88" s="236"/>
      <c r="H88" s="237" t="s">
        <v>76</v>
      </c>
      <c r="I88" s="239"/>
      <c r="J88" s="236"/>
      <c r="K88" s="236"/>
      <c r="L88" s="240"/>
      <c r="M88" s="241"/>
      <c r="N88" s="242"/>
      <c r="O88" s="242"/>
      <c r="P88" s="242"/>
      <c r="Q88" s="242"/>
      <c r="R88" s="242"/>
      <c r="S88" s="242"/>
      <c r="T88" s="243"/>
      <c r="AT88" s="244" t="s">
        <v>165</v>
      </c>
      <c r="AU88" s="244" t="s">
        <v>88</v>
      </c>
      <c r="AV88" s="11" t="s">
        <v>86</v>
      </c>
      <c r="AW88" s="11" t="s">
        <v>40</v>
      </c>
      <c r="AX88" s="11" t="s">
        <v>78</v>
      </c>
      <c r="AY88" s="244" t="s">
        <v>154</v>
      </c>
    </row>
    <row r="89" s="11" customFormat="1">
      <c r="B89" s="235"/>
      <c r="C89" s="236"/>
      <c r="D89" s="232" t="s">
        <v>165</v>
      </c>
      <c r="E89" s="237" t="s">
        <v>76</v>
      </c>
      <c r="F89" s="238" t="s">
        <v>513</v>
      </c>
      <c r="G89" s="236"/>
      <c r="H89" s="237" t="s">
        <v>76</v>
      </c>
      <c r="I89" s="239"/>
      <c r="J89" s="236"/>
      <c r="K89" s="236"/>
      <c r="L89" s="240"/>
      <c r="M89" s="241"/>
      <c r="N89" s="242"/>
      <c r="O89" s="242"/>
      <c r="P89" s="242"/>
      <c r="Q89" s="242"/>
      <c r="R89" s="242"/>
      <c r="S89" s="242"/>
      <c r="T89" s="243"/>
      <c r="AT89" s="244" t="s">
        <v>165</v>
      </c>
      <c r="AU89" s="244" t="s">
        <v>88</v>
      </c>
      <c r="AV89" s="11" t="s">
        <v>86</v>
      </c>
      <c r="AW89" s="11" t="s">
        <v>40</v>
      </c>
      <c r="AX89" s="11" t="s">
        <v>78</v>
      </c>
      <c r="AY89" s="244" t="s">
        <v>154</v>
      </c>
    </row>
    <row r="90" s="12" customFormat="1">
      <c r="B90" s="245"/>
      <c r="C90" s="246"/>
      <c r="D90" s="232" t="s">
        <v>165</v>
      </c>
      <c r="E90" s="247" t="s">
        <v>76</v>
      </c>
      <c r="F90" s="248" t="s">
        <v>514</v>
      </c>
      <c r="G90" s="246"/>
      <c r="H90" s="249">
        <v>1.46</v>
      </c>
      <c r="I90" s="250"/>
      <c r="J90" s="246"/>
      <c r="K90" s="246"/>
      <c r="L90" s="251"/>
      <c r="M90" s="252"/>
      <c r="N90" s="253"/>
      <c r="O90" s="253"/>
      <c r="P90" s="253"/>
      <c r="Q90" s="253"/>
      <c r="R90" s="253"/>
      <c r="S90" s="253"/>
      <c r="T90" s="254"/>
      <c r="AT90" s="255" t="s">
        <v>165</v>
      </c>
      <c r="AU90" s="255" t="s">
        <v>88</v>
      </c>
      <c r="AV90" s="12" t="s">
        <v>88</v>
      </c>
      <c r="AW90" s="12" t="s">
        <v>40</v>
      </c>
      <c r="AX90" s="12" t="s">
        <v>86</v>
      </c>
      <c r="AY90" s="255" t="s">
        <v>154</v>
      </c>
    </row>
    <row r="91" s="1" customFormat="1" ht="22.8" customHeight="1">
      <c r="B91" s="45"/>
      <c r="C91" s="220" t="s">
        <v>88</v>
      </c>
      <c r="D91" s="220" t="s">
        <v>156</v>
      </c>
      <c r="E91" s="221" t="s">
        <v>473</v>
      </c>
      <c r="F91" s="222" t="s">
        <v>474</v>
      </c>
      <c r="G91" s="223" t="s">
        <v>193</v>
      </c>
      <c r="H91" s="224">
        <v>3.8999999999999999</v>
      </c>
      <c r="I91" s="225"/>
      <c r="J91" s="226">
        <f>ROUND(I91*H91,2)</f>
        <v>0</v>
      </c>
      <c r="K91" s="222" t="s">
        <v>160</v>
      </c>
      <c r="L91" s="71"/>
      <c r="M91" s="227" t="s">
        <v>76</v>
      </c>
      <c r="N91" s="228" t="s">
        <v>48</v>
      </c>
      <c r="O91" s="46"/>
      <c r="P91" s="229">
        <f>O91*H91</f>
        <v>0</v>
      </c>
      <c r="Q91" s="229">
        <v>0</v>
      </c>
      <c r="R91" s="229">
        <f>Q91*H91</f>
        <v>0</v>
      </c>
      <c r="S91" s="229">
        <v>0</v>
      </c>
      <c r="T91" s="230">
        <f>S91*H91</f>
        <v>0</v>
      </c>
      <c r="AR91" s="23" t="s">
        <v>161</v>
      </c>
      <c r="AT91" s="23" t="s">
        <v>156</v>
      </c>
      <c r="AU91" s="23" t="s">
        <v>88</v>
      </c>
      <c r="AY91" s="23" t="s">
        <v>154</v>
      </c>
      <c r="BE91" s="231">
        <f>IF(N91="základní",J91,0)</f>
        <v>0</v>
      </c>
      <c r="BF91" s="231">
        <f>IF(N91="snížená",J91,0)</f>
        <v>0</v>
      </c>
      <c r="BG91" s="231">
        <f>IF(N91="zákl. přenesená",J91,0)</f>
        <v>0</v>
      </c>
      <c r="BH91" s="231">
        <f>IF(N91="sníž. přenesená",J91,0)</f>
        <v>0</v>
      </c>
      <c r="BI91" s="231">
        <f>IF(N91="nulová",J91,0)</f>
        <v>0</v>
      </c>
      <c r="BJ91" s="23" t="s">
        <v>86</v>
      </c>
      <c r="BK91" s="231">
        <f>ROUND(I91*H91,2)</f>
        <v>0</v>
      </c>
      <c r="BL91" s="23" t="s">
        <v>161</v>
      </c>
      <c r="BM91" s="23" t="s">
        <v>515</v>
      </c>
    </row>
    <row r="92" s="1" customFormat="1">
      <c r="B92" s="45"/>
      <c r="C92" s="73"/>
      <c r="D92" s="232" t="s">
        <v>163</v>
      </c>
      <c r="E92" s="73"/>
      <c r="F92" s="233" t="s">
        <v>476</v>
      </c>
      <c r="G92" s="73"/>
      <c r="H92" s="73"/>
      <c r="I92" s="190"/>
      <c r="J92" s="73"/>
      <c r="K92" s="73"/>
      <c r="L92" s="71"/>
      <c r="M92" s="234"/>
      <c r="N92" s="46"/>
      <c r="O92" s="46"/>
      <c r="P92" s="46"/>
      <c r="Q92" s="46"/>
      <c r="R92" s="46"/>
      <c r="S92" s="46"/>
      <c r="T92" s="94"/>
      <c r="AT92" s="23" t="s">
        <v>163</v>
      </c>
      <c r="AU92" s="23" t="s">
        <v>88</v>
      </c>
    </row>
    <row r="93" s="11" customFormat="1">
      <c r="B93" s="235"/>
      <c r="C93" s="236"/>
      <c r="D93" s="232" t="s">
        <v>165</v>
      </c>
      <c r="E93" s="237" t="s">
        <v>76</v>
      </c>
      <c r="F93" s="238" t="s">
        <v>512</v>
      </c>
      <c r="G93" s="236"/>
      <c r="H93" s="237" t="s">
        <v>76</v>
      </c>
      <c r="I93" s="239"/>
      <c r="J93" s="236"/>
      <c r="K93" s="236"/>
      <c r="L93" s="240"/>
      <c r="M93" s="241"/>
      <c r="N93" s="242"/>
      <c r="O93" s="242"/>
      <c r="P93" s="242"/>
      <c r="Q93" s="242"/>
      <c r="R93" s="242"/>
      <c r="S93" s="242"/>
      <c r="T93" s="243"/>
      <c r="AT93" s="244" t="s">
        <v>165</v>
      </c>
      <c r="AU93" s="244" t="s">
        <v>88</v>
      </c>
      <c r="AV93" s="11" t="s">
        <v>86</v>
      </c>
      <c r="AW93" s="11" t="s">
        <v>40</v>
      </c>
      <c r="AX93" s="11" t="s">
        <v>78</v>
      </c>
      <c r="AY93" s="244" t="s">
        <v>154</v>
      </c>
    </row>
    <row r="94" s="11" customFormat="1">
      <c r="B94" s="235"/>
      <c r="C94" s="236"/>
      <c r="D94" s="232" t="s">
        <v>165</v>
      </c>
      <c r="E94" s="237" t="s">
        <v>76</v>
      </c>
      <c r="F94" s="238" t="s">
        <v>516</v>
      </c>
      <c r="G94" s="236"/>
      <c r="H94" s="237" t="s">
        <v>76</v>
      </c>
      <c r="I94" s="239"/>
      <c r="J94" s="236"/>
      <c r="K94" s="236"/>
      <c r="L94" s="240"/>
      <c r="M94" s="241"/>
      <c r="N94" s="242"/>
      <c r="O94" s="242"/>
      <c r="P94" s="242"/>
      <c r="Q94" s="242"/>
      <c r="R94" s="242"/>
      <c r="S94" s="242"/>
      <c r="T94" s="243"/>
      <c r="AT94" s="244" t="s">
        <v>165</v>
      </c>
      <c r="AU94" s="244" t="s">
        <v>88</v>
      </c>
      <c r="AV94" s="11" t="s">
        <v>86</v>
      </c>
      <c r="AW94" s="11" t="s">
        <v>40</v>
      </c>
      <c r="AX94" s="11" t="s">
        <v>78</v>
      </c>
      <c r="AY94" s="244" t="s">
        <v>154</v>
      </c>
    </row>
    <row r="95" s="12" customFormat="1">
      <c r="B95" s="245"/>
      <c r="C95" s="246"/>
      <c r="D95" s="232" t="s">
        <v>165</v>
      </c>
      <c r="E95" s="247" t="s">
        <v>76</v>
      </c>
      <c r="F95" s="248" t="s">
        <v>517</v>
      </c>
      <c r="G95" s="246"/>
      <c r="H95" s="249">
        <v>3.8999999999999999</v>
      </c>
      <c r="I95" s="250"/>
      <c r="J95" s="246"/>
      <c r="K95" s="246"/>
      <c r="L95" s="251"/>
      <c r="M95" s="252"/>
      <c r="N95" s="253"/>
      <c r="O95" s="253"/>
      <c r="P95" s="253"/>
      <c r="Q95" s="253"/>
      <c r="R95" s="253"/>
      <c r="S95" s="253"/>
      <c r="T95" s="254"/>
      <c r="AT95" s="255" t="s">
        <v>165</v>
      </c>
      <c r="AU95" s="255" t="s">
        <v>88</v>
      </c>
      <c r="AV95" s="12" t="s">
        <v>88</v>
      </c>
      <c r="AW95" s="12" t="s">
        <v>40</v>
      </c>
      <c r="AX95" s="12" t="s">
        <v>86</v>
      </c>
      <c r="AY95" s="255" t="s">
        <v>154</v>
      </c>
    </row>
    <row r="96" s="1" customFormat="1" ht="34.2" customHeight="1">
      <c r="B96" s="45"/>
      <c r="C96" s="220" t="s">
        <v>176</v>
      </c>
      <c r="D96" s="220" t="s">
        <v>156</v>
      </c>
      <c r="E96" s="221" t="s">
        <v>363</v>
      </c>
      <c r="F96" s="222" t="s">
        <v>364</v>
      </c>
      <c r="G96" s="223" t="s">
        <v>193</v>
      </c>
      <c r="H96" s="224">
        <v>2.7999999999999998</v>
      </c>
      <c r="I96" s="225"/>
      <c r="J96" s="226">
        <f>ROUND(I96*H96,2)</f>
        <v>0</v>
      </c>
      <c r="K96" s="222" t="s">
        <v>160</v>
      </c>
      <c r="L96" s="71"/>
      <c r="M96" s="227" t="s">
        <v>76</v>
      </c>
      <c r="N96" s="228" t="s">
        <v>48</v>
      </c>
      <c r="O96" s="46"/>
      <c r="P96" s="229">
        <f>O96*H96</f>
        <v>0</v>
      </c>
      <c r="Q96" s="229">
        <v>0</v>
      </c>
      <c r="R96" s="229">
        <f>Q96*H96</f>
        <v>0</v>
      </c>
      <c r="S96" s="229">
        <v>0</v>
      </c>
      <c r="T96" s="230">
        <f>S96*H96</f>
        <v>0</v>
      </c>
      <c r="AR96" s="23" t="s">
        <v>161</v>
      </c>
      <c r="AT96" s="23" t="s">
        <v>156</v>
      </c>
      <c r="AU96" s="23" t="s">
        <v>88</v>
      </c>
      <c r="AY96" s="23" t="s">
        <v>154</v>
      </c>
      <c r="BE96" s="231">
        <f>IF(N96="základní",J96,0)</f>
        <v>0</v>
      </c>
      <c r="BF96" s="231">
        <f>IF(N96="snížená",J96,0)</f>
        <v>0</v>
      </c>
      <c r="BG96" s="231">
        <f>IF(N96="zákl. přenesená",J96,0)</f>
        <v>0</v>
      </c>
      <c r="BH96" s="231">
        <f>IF(N96="sníž. přenesená",J96,0)</f>
        <v>0</v>
      </c>
      <c r="BI96" s="231">
        <f>IF(N96="nulová",J96,0)</f>
        <v>0</v>
      </c>
      <c r="BJ96" s="23" t="s">
        <v>86</v>
      </c>
      <c r="BK96" s="231">
        <f>ROUND(I96*H96,2)</f>
        <v>0</v>
      </c>
      <c r="BL96" s="23" t="s">
        <v>161</v>
      </c>
      <c r="BM96" s="23" t="s">
        <v>518</v>
      </c>
    </row>
    <row r="97" s="1" customFormat="1">
      <c r="B97" s="45"/>
      <c r="C97" s="73"/>
      <c r="D97" s="232" t="s">
        <v>163</v>
      </c>
      <c r="E97" s="73"/>
      <c r="F97" s="233" t="s">
        <v>366</v>
      </c>
      <c r="G97" s="73"/>
      <c r="H97" s="73"/>
      <c r="I97" s="190"/>
      <c r="J97" s="73"/>
      <c r="K97" s="73"/>
      <c r="L97" s="71"/>
      <c r="M97" s="234"/>
      <c r="N97" s="46"/>
      <c r="O97" s="46"/>
      <c r="P97" s="46"/>
      <c r="Q97" s="46"/>
      <c r="R97" s="46"/>
      <c r="S97" s="46"/>
      <c r="T97" s="94"/>
      <c r="AT97" s="23" t="s">
        <v>163</v>
      </c>
      <c r="AU97" s="23" t="s">
        <v>88</v>
      </c>
    </row>
    <row r="98" s="11" customFormat="1">
      <c r="B98" s="235"/>
      <c r="C98" s="236"/>
      <c r="D98" s="232" t="s">
        <v>165</v>
      </c>
      <c r="E98" s="237" t="s">
        <v>76</v>
      </c>
      <c r="F98" s="238" t="s">
        <v>512</v>
      </c>
      <c r="G98" s="236"/>
      <c r="H98" s="237" t="s">
        <v>76</v>
      </c>
      <c r="I98" s="239"/>
      <c r="J98" s="236"/>
      <c r="K98" s="236"/>
      <c r="L98" s="240"/>
      <c r="M98" s="241"/>
      <c r="N98" s="242"/>
      <c r="O98" s="242"/>
      <c r="P98" s="242"/>
      <c r="Q98" s="242"/>
      <c r="R98" s="242"/>
      <c r="S98" s="242"/>
      <c r="T98" s="243"/>
      <c r="AT98" s="244" t="s">
        <v>165</v>
      </c>
      <c r="AU98" s="244" t="s">
        <v>88</v>
      </c>
      <c r="AV98" s="11" t="s">
        <v>86</v>
      </c>
      <c r="AW98" s="11" t="s">
        <v>40</v>
      </c>
      <c r="AX98" s="11" t="s">
        <v>78</v>
      </c>
      <c r="AY98" s="244" t="s">
        <v>154</v>
      </c>
    </row>
    <row r="99" s="11" customFormat="1">
      <c r="B99" s="235"/>
      <c r="C99" s="236"/>
      <c r="D99" s="232" t="s">
        <v>165</v>
      </c>
      <c r="E99" s="237" t="s">
        <v>76</v>
      </c>
      <c r="F99" s="238" t="s">
        <v>519</v>
      </c>
      <c r="G99" s="236"/>
      <c r="H99" s="237" t="s">
        <v>76</v>
      </c>
      <c r="I99" s="239"/>
      <c r="J99" s="236"/>
      <c r="K99" s="236"/>
      <c r="L99" s="240"/>
      <c r="M99" s="241"/>
      <c r="N99" s="242"/>
      <c r="O99" s="242"/>
      <c r="P99" s="242"/>
      <c r="Q99" s="242"/>
      <c r="R99" s="242"/>
      <c r="S99" s="242"/>
      <c r="T99" s="243"/>
      <c r="AT99" s="244" t="s">
        <v>165</v>
      </c>
      <c r="AU99" s="244" t="s">
        <v>88</v>
      </c>
      <c r="AV99" s="11" t="s">
        <v>86</v>
      </c>
      <c r="AW99" s="11" t="s">
        <v>40</v>
      </c>
      <c r="AX99" s="11" t="s">
        <v>78</v>
      </c>
      <c r="AY99" s="244" t="s">
        <v>154</v>
      </c>
    </row>
    <row r="100" s="12" customFormat="1">
      <c r="B100" s="245"/>
      <c r="C100" s="246"/>
      <c r="D100" s="232" t="s">
        <v>165</v>
      </c>
      <c r="E100" s="247" t="s">
        <v>76</v>
      </c>
      <c r="F100" s="248" t="s">
        <v>520</v>
      </c>
      <c r="G100" s="246"/>
      <c r="H100" s="249">
        <v>2.7999999999999998</v>
      </c>
      <c r="I100" s="250"/>
      <c r="J100" s="246"/>
      <c r="K100" s="246"/>
      <c r="L100" s="251"/>
      <c r="M100" s="252"/>
      <c r="N100" s="253"/>
      <c r="O100" s="253"/>
      <c r="P100" s="253"/>
      <c r="Q100" s="253"/>
      <c r="R100" s="253"/>
      <c r="S100" s="253"/>
      <c r="T100" s="254"/>
      <c r="AT100" s="255" t="s">
        <v>165</v>
      </c>
      <c r="AU100" s="255" t="s">
        <v>88</v>
      </c>
      <c r="AV100" s="12" t="s">
        <v>88</v>
      </c>
      <c r="AW100" s="12" t="s">
        <v>40</v>
      </c>
      <c r="AX100" s="12" t="s">
        <v>86</v>
      </c>
      <c r="AY100" s="255" t="s">
        <v>154</v>
      </c>
    </row>
    <row r="101" s="10" customFormat="1" ht="29.88" customHeight="1">
      <c r="B101" s="204"/>
      <c r="C101" s="205"/>
      <c r="D101" s="206" t="s">
        <v>77</v>
      </c>
      <c r="E101" s="218" t="s">
        <v>161</v>
      </c>
      <c r="F101" s="218" t="s">
        <v>336</v>
      </c>
      <c r="G101" s="205"/>
      <c r="H101" s="205"/>
      <c r="I101" s="208"/>
      <c r="J101" s="219">
        <f>BK101</f>
        <v>0</v>
      </c>
      <c r="K101" s="205"/>
      <c r="L101" s="210"/>
      <c r="M101" s="211"/>
      <c r="N101" s="212"/>
      <c r="O101" s="212"/>
      <c r="P101" s="213">
        <f>SUM(P102:P111)</f>
        <v>0</v>
      </c>
      <c r="Q101" s="212"/>
      <c r="R101" s="213">
        <f>SUM(R102:R111)</f>
        <v>7.1491680000000004</v>
      </c>
      <c r="S101" s="212"/>
      <c r="T101" s="214">
        <f>SUM(T102:T111)</f>
        <v>0</v>
      </c>
      <c r="AR101" s="215" t="s">
        <v>86</v>
      </c>
      <c r="AT101" s="216" t="s">
        <v>77</v>
      </c>
      <c r="AU101" s="216" t="s">
        <v>86</v>
      </c>
      <c r="AY101" s="215" t="s">
        <v>154</v>
      </c>
      <c r="BK101" s="217">
        <f>SUM(BK102:BK111)</f>
        <v>0</v>
      </c>
    </row>
    <row r="102" s="1" customFormat="1" ht="34.2" customHeight="1">
      <c r="B102" s="45"/>
      <c r="C102" s="220" t="s">
        <v>161</v>
      </c>
      <c r="D102" s="220" t="s">
        <v>156</v>
      </c>
      <c r="E102" s="221" t="s">
        <v>338</v>
      </c>
      <c r="F102" s="222" t="s">
        <v>339</v>
      </c>
      <c r="G102" s="223" t="s">
        <v>170</v>
      </c>
      <c r="H102" s="224">
        <v>3.3500000000000001</v>
      </c>
      <c r="I102" s="225"/>
      <c r="J102" s="226">
        <f>ROUND(I102*H102,2)</f>
        <v>0</v>
      </c>
      <c r="K102" s="222" t="s">
        <v>160</v>
      </c>
      <c r="L102" s="71"/>
      <c r="M102" s="227" t="s">
        <v>76</v>
      </c>
      <c r="N102" s="228" t="s">
        <v>48</v>
      </c>
      <c r="O102" s="46"/>
      <c r="P102" s="229">
        <f>O102*H102</f>
        <v>0</v>
      </c>
      <c r="Q102" s="229">
        <v>2.13408</v>
      </c>
      <c r="R102" s="229">
        <f>Q102*H102</f>
        <v>7.1491680000000004</v>
      </c>
      <c r="S102" s="229">
        <v>0</v>
      </c>
      <c r="T102" s="230">
        <f>S102*H102</f>
        <v>0</v>
      </c>
      <c r="AR102" s="23" t="s">
        <v>161</v>
      </c>
      <c r="AT102" s="23" t="s">
        <v>156</v>
      </c>
      <c r="AU102" s="23" t="s">
        <v>88</v>
      </c>
      <c r="AY102" s="23" t="s">
        <v>154</v>
      </c>
      <c r="BE102" s="231">
        <f>IF(N102="základní",J102,0)</f>
        <v>0</v>
      </c>
      <c r="BF102" s="231">
        <f>IF(N102="snížená",J102,0)</f>
        <v>0</v>
      </c>
      <c r="BG102" s="231">
        <f>IF(N102="zákl. přenesená",J102,0)</f>
        <v>0</v>
      </c>
      <c r="BH102" s="231">
        <f>IF(N102="sníž. přenesená",J102,0)</f>
        <v>0</v>
      </c>
      <c r="BI102" s="231">
        <f>IF(N102="nulová",J102,0)</f>
        <v>0</v>
      </c>
      <c r="BJ102" s="23" t="s">
        <v>86</v>
      </c>
      <c r="BK102" s="231">
        <f>ROUND(I102*H102,2)</f>
        <v>0</v>
      </c>
      <c r="BL102" s="23" t="s">
        <v>161</v>
      </c>
      <c r="BM102" s="23" t="s">
        <v>521</v>
      </c>
    </row>
    <row r="103" s="1" customFormat="1">
      <c r="B103" s="45"/>
      <c r="C103" s="73"/>
      <c r="D103" s="232" t="s">
        <v>163</v>
      </c>
      <c r="E103" s="73"/>
      <c r="F103" s="233" t="s">
        <v>341</v>
      </c>
      <c r="G103" s="73"/>
      <c r="H103" s="73"/>
      <c r="I103" s="190"/>
      <c r="J103" s="73"/>
      <c r="K103" s="73"/>
      <c r="L103" s="71"/>
      <c r="M103" s="234"/>
      <c r="N103" s="46"/>
      <c r="O103" s="46"/>
      <c r="P103" s="46"/>
      <c r="Q103" s="46"/>
      <c r="R103" s="46"/>
      <c r="S103" s="46"/>
      <c r="T103" s="94"/>
      <c r="AT103" s="23" t="s">
        <v>163</v>
      </c>
      <c r="AU103" s="23" t="s">
        <v>88</v>
      </c>
    </row>
    <row r="104" s="11" customFormat="1">
      <c r="B104" s="235"/>
      <c r="C104" s="236"/>
      <c r="D104" s="232" t="s">
        <v>165</v>
      </c>
      <c r="E104" s="237" t="s">
        <v>76</v>
      </c>
      <c r="F104" s="238" t="s">
        <v>512</v>
      </c>
      <c r="G104" s="236"/>
      <c r="H104" s="237" t="s">
        <v>76</v>
      </c>
      <c r="I104" s="239"/>
      <c r="J104" s="236"/>
      <c r="K104" s="236"/>
      <c r="L104" s="240"/>
      <c r="M104" s="241"/>
      <c r="N104" s="242"/>
      <c r="O104" s="242"/>
      <c r="P104" s="242"/>
      <c r="Q104" s="242"/>
      <c r="R104" s="242"/>
      <c r="S104" s="242"/>
      <c r="T104" s="243"/>
      <c r="AT104" s="244" t="s">
        <v>165</v>
      </c>
      <c r="AU104" s="244" t="s">
        <v>88</v>
      </c>
      <c r="AV104" s="11" t="s">
        <v>86</v>
      </c>
      <c r="AW104" s="11" t="s">
        <v>40</v>
      </c>
      <c r="AX104" s="11" t="s">
        <v>78</v>
      </c>
      <c r="AY104" s="244" t="s">
        <v>154</v>
      </c>
    </row>
    <row r="105" s="11" customFormat="1">
      <c r="B105" s="235"/>
      <c r="C105" s="236"/>
      <c r="D105" s="232" t="s">
        <v>165</v>
      </c>
      <c r="E105" s="237" t="s">
        <v>76</v>
      </c>
      <c r="F105" s="238" t="s">
        <v>522</v>
      </c>
      <c r="G105" s="236"/>
      <c r="H105" s="237" t="s">
        <v>76</v>
      </c>
      <c r="I105" s="239"/>
      <c r="J105" s="236"/>
      <c r="K105" s="236"/>
      <c r="L105" s="240"/>
      <c r="M105" s="241"/>
      <c r="N105" s="242"/>
      <c r="O105" s="242"/>
      <c r="P105" s="242"/>
      <c r="Q105" s="242"/>
      <c r="R105" s="242"/>
      <c r="S105" s="242"/>
      <c r="T105" s="243"/>
      <c r="AT105" s="244" t="s">
        <v>165</v>
      </c>
      <c r="AU105" s="244" t="s">
        <v>88</v>
      </c>
      <c r="AV105" s="11" t="s">
        <v>86</v>
      </c>
      <c r="AW105" s="11" t="s">
        <v>40</v>
      </c>
      <c r="AX105" s="11" t="s">
        <v>78</v>
      </c>
      <c r="AY105" s="244" t="s">
        <v>154</v>
      </c>
    </row>
    <row r="106" s="12" customFormat="1">
      <c r="B106" s="245"/>
      <c r="C106" s="246"/>
      <c r="D106" s="232" t="s">
        <v>165</v>
      </c>
      <c r="E106" s="247" t="s">
        <v>76</v>
      </c>
      <c r="F106" s="248" t="s">
        <v>523</v>
      </c>
      <c r="G106" s="246"/>
      <c r="H106" s="249">
        <v>3.3500000000000001</v>
      </c>
      <c r="I106" s="250"/>
      <c r="J106" s="246"/>
      <c r="K106" s="246"/>
      <c r="L106" s="251"/>
      <c r="M106" s="252"/>
      <c r="N106" s="253"/>
      <c r="O106" s="253"/>
      <c r="P106" s="253"/>
      <c r="Q106" s="253"/>
      <c r="R106" s="253"/>
      <c r="S106" s="253"/>
      <c r="T106" s="254"/>
      <c r="AT106" s="255" t="s">
        <v>165</v>
      </c>
      <c r="AU106" s="255" t="s">
        <v>88</v>
      </c>
      <c r="AV106" s="12" t="s">
        <v>88</v>
      </c>
      <c r="AW106" s="12" t="s">
        <v>40</v>
      </c>
      <c r="AX106" s="12" t="s">
        <v>86</v>
      </c>
      <c r="AY106" s="255" t="s">
        <v>154</v>
      </c>
    </row>
    <row r="107" s="1" customFormat="1" ht="34.2" customHeight="1">
      <c r="B107" s="45"/>
      <c r="C107" s="220" t="s">
        <v>189</v>
      </c>
      <c r="D107" s="220" t="s">
        <v>156</v>
      </c>
      <c r="E107" s="221" t="s">
        <v>345</v>
      </c>
      <c r="F107" s="222" t="s">
        <v>346</v>
      </c>
      <c r="G107" s="223" t="s">
        <v>193</v>
      </c>
      <c r="H107" s="224">
        <v>6.7000000000000002</v>
      </c>
      <c r="I107" s="225"/>
      <c r="J107" s="226">
        <f>ROUND(I107*H107,2)</f>
        <v>0</v>
      </c>
      <c r="K107" s="222" t="s">
        <v>160</v>
      </c>
      <c r="L107" s="71"/>
      <c r="M107" s="227" t="s">
        <v>76</v>
      </c>
      <c r="N107" s="228" t="s">
        <v>48</v>
      </c>
      <c r="O107" s="46"/>
      <c r="P107" s="229">
        <f>O107*H107</f>
        <v>0</v>
      </c>
      <c r="Q107" s="229">
        <v>0</v>
      </c>
      <c r="R107" s="229">
        <f>Q107*H107</f>
        <v>0</v>
      </c>
      <c r="S107" s="229">
        <v>0</v>
      </c>
      <c r="T107" s="230">
        <f>S107*H107</f>
        <v>0</v>
      </c>
      <c r="AR107" s="23" t="s">
        <v>161</v>
      </c>
      <c r="AT107" s="23" t="s">
        <v>156</v>
      </c>
      <c r="AU107" s="23" t="s">
        <v>88</v>
      </c>
      <c r="AY107" s="23" t="s">
        <v>154</v>
      </c>
      <c r="BE107" s="231">
        <f>IF(N107="základní",J107,0)</f>
        <v>0</v>
      </c>
      <c r="BF107" s="231">
        <f>IF(N107="snížená",J107,0)</f>
        <v>0</v>
      </c>
      <c r="BG107" s="231">
        <f>IF(N107="zákl. přenesená",J107,0)</f>
        <v>0</v>
      </c>
      <c r="BH107" s="231">
        <f>IF(N107="sníž. přenesená",J107,0)</f>
        <v>0</v>
      </c>
      <c r="BI107" s="231">
        <f>IF(N107="nulová",J107,0)</f>
        <v>0</v>
      </c>
      <c r="BJ107" s="23" t="s">
        <v>86</v>
      </c>
      <c r="BK107" s="231">
        <f>ROUND(I107*H107,2)</f>
        <v>0</v>
      </c>
      <c r="BL107" s="23" t="s">
        <v>161</v>
      </c>
      <c r="BM107" s="23" t="s">
        <v>524</v>
      </c>
    </row>
    <row r="108" s="1" customFormat="1">
      <c r="B108" s="45"/>
      <c r="C108" s="73"/>
      <c r="D108" s="232" t="s">
        <v>163</v>
      </c>
      <c r="E108" s="73"/>
      <c r="F108" s="233" t="s">
        <v>341</v>
      </c>
      <c r="G108" s="73"/>
      <c r="H108" s="73"/>
      <c r="I108" s="190"/>
      <c r="J108" s="73"/>
      <c r="K108" s="73"/>
      <c r="L108" s="71"/>
      <c r="M108" s="234"/>
      <c r="N108" s="46"/>
      <c r="O108" s="46"/>
      <c r="P108" s="46"/>
      <c r="Q108" s="46"/>
      <c r="R108" s="46"/>
      <c r="S108" s="46"/>
      <c r="T108" s="94"/>
      <c r="AT108" s="23" t="s">
        <v>163</v>
      </c>
      <c r="AU108" s="23" t="s">
        <v>88</v>
      </c>
    </row>
    <row r="109" s="11" customFormat="1">
      <c r="B109" s="235"/>
      <c r="C109" s="236"/>
      <c r="D109" s="232" t="s">
        <v>165</v>
      </c>
      <c r="E109" s="237" t="s">
        <v>76</v>
      </c>
      <c r="F109" s="238" t="s">
        <v>512</v>
      </c>
      <c r="G109" s="236"/>
      <c r="H109" s="237" t="s">
        <v>76</v>
      </c>
      <c r="I109" s="239"/>
      <c r="J109" s="236"/>
      <c r="K109" s="236"/>
      <c r="L109" s="240"/>
      <c r="M109" s="241"/>
      <c r="N109" s="242"/>
      <c r="O109" s="242"/>
      <c r="P109" s="242"/>
      <c r="Q109" s="242"/>
      <c r="R109" s="242"/>
      <c r="S109" s="242"/>
      <c r="T109" s="243"/>
      <c r="AT109" s="244" t="s">
        <v>165</v>
      </c>
      <c r="AU109" s="244" t="s">
        <v>88</v>
      </c>
      <c r="AV109" s="11" t="s">
        <v>86</v>
      </c>
      <c r="AW109" s="11" t="s">
        <v>40</v>
      </c>
      <c r="AX109" s="11" t="s">
        <v>78</v>
      </c>
      <c r="AY109" s="244" t="s">
        <v>154</v>
      </c>
    </row>
    <row r="110" s="11" customFormat="1">
      <c r="B110" s="235"/>
      <c r="C110" s="236"/>
      <c r="D110" s="232" t="s">
        <v>165</v>
      </c>
      <c r="E110" s="237" t="s">
        <v>76</v>
      </c>
      <c r="F110" s="238" t="s">
        <v>525</v>
      </c>
      <c r="G110" s="236"/>
      <c r="H110" s="237" t="s">
        <v>76</v>
      </c>
      <c r="I110" s="239"/>
      <c r="J110" s="236"/>
      <c r="K110" s="236"/>
      <c r="L110" s="240"/>
      <c r="M110" s="241"/>
      <c r="N110" s="242"/>
      <c r="O110" s="242"/>
      <c r="P110" s="242"/>
      <c r="Q110" s="242"/>
      <c r="R110" s="242"/>
      <c r="S110" s="242"/>
      <c r="T110" s="243"/>
      <c r="AT110" s="244" t="s">
        <v>165</v>
      </c>
      <c r="AU110" s="244" t="s">
        <v>88</v>
      </c>
      <c r="AV110" s="11" t="s">
        <v>86</v>
      </c>
      <c r="AW110" s="11" t="s">
        <v>40</v>
      </c>
      <c r="AX110" s="11" t="s">
        <v>78</v>
      </c>
      <c r="AY110" s="244" t="s">
        <v>154</v>
      </c>
    </row>
    <row r="111" s="12" customFormat="1">
      <c r="B111" s="245"/>
      <c r="C111" s="246"/>
      <c r="D111" s="232" t="s">
        <v>165</v>
      </c>
      <c r="E111" s="247" t="s">
        <v>76</v>
      </c>
      <c r="F111" s="248" t="s">
        <v>526</v>
      </c>
      <c r="G111" s="246"/>
      <c r="H111" s="249">
        <v>6.7000000000000002</v>
      </c>
      <c r="I111" s="250"/>
      <c r="J111" s="246"/>
      <c r="K111" s="246"/>
      <c r="L111" s="251"/>
      <c r="M111" s="252"/>
      <c r="N111" s="253"/>
      <c r="O111" s="253"/>
      <c r="P111" s="253"/>
      <c r="Q111" s="253"/>
      <c r="R111" s="253"/>
      <c r="S111" s="253"/>
      <c r="T111" s="254"/>
      <c r="AT111" s="255" t="s">
        <v>165</v>
      </c>
      <c r="AU111" s="255" t="s">
        <v>88</v>
      </c>
      <c r="AV111" s="12" t="s">
        <v>88</v>
      </c>
      <c r="AW111" s="12" t="s">
        <v>40</v>
      </c>
      <c r="AX111" s="12" t="s">
        <v>86</v>
      </c>
      <c r="AY111" s="255" t="s">
        <v>154</v>
      </c>
    </row>
    <row r="112" s="10" customFormat="1" ht="29.88" customHeight="1">
      <c r="B112" s="204"/>
      <c r="C112" s="205"/>
      <c r="D112" s="206" t="s">
        <v>77</v>
      </c>
      <c r="E112" s="218" t="s">
        <v>215</v>
      </c>
      <c r="F112" s="218" t="s">
        <v>231</v>
      </c>
      <c r="G112" s="205"/>
      <c r="H112" s="205"/>
      <c r="I112" s="208"/>
      <c r="J112" s="219">
        <f>BK112</f>
        <v>0</v>
      </c>
      <c r="K112" s="205"/>
      <c r="L112" s="210"/>
      <c r="M112" s="211"/>
      <c r="N112" s="212"/>
      <c r="O112" s="212"/>
      <c r="P112" s="213">
        <f>P113+SUM(P114:P123)</f>
        <v>0</v>
      </c>
      <c r="Q112" s="212"/>
      <c r="R112" s="213">
        <f>R113+SUM(R114:R123)</f>
        <v>0.043908999999999997</v>
      </c>
      <c r="S112" s="212"/>
      <c r="T112" s="214">
        <f>T113+SUM(T114:T123)</f>
        <v>0.11699999999999999</v>
      </c>
      <c r="AR112" s="215" t="s">
        <v>86</v>
      </c>
      <c r="AT112" s="216" t="s">
        <v>77</v>
      </c>
      <c r="AU112" s="216" t="s">
        <v>86</v>
      </c>
      <c r="AY112" s="215" t="s">
        <v>154</v>
      </c>
      <c r="BK112" s="217">
        <f>BK113+SUM(BK114:BK123)</f>
        <v>0</v>
      </c>
    </row>
    <row r="113" s="1" customFormat="1" ht="34.2" customHeight="1">
      <c r="B113" s="45"/>
      <c r="C113" s="220" t="s">
        <v>197</v>
      </c>
      <c r="D113" s="220" t="s">
        <v>156</v>
      </c>
      <c r="E113" s="221" t="s">
        <v>527</v>
      </c>
      <c r="F113" s="222" t="s">
        <v>528</v>
      </c>
      <c r="G113" s="223" t="s">
        <v>193</v>
      </c>
      <c r="H113" s="224">
        <v>0.94999999999999996</v>
      </c>
      <c r="I113" s="225"/>
      <c r="J113" s="226">
        <f>ROUND(I113*H113,2)</f>
        <v>0</v>
      </c>
      <c r="K113" s="222" t="s">
        <v>160</v>
      </c>
      <c r="L113" s="71"/>
      <c r="M113" s="227" t="s">
        <v>76</v>
      </c>
      <c r="N113" s="228" t="s">
        <v>48</v>
      </c>
      <c r="O113" s="46"/>
      <c r="P113" s="229">
        <f>O113*H113</f>
        <v>0</v>
      </c>
      <c r="Q113" s="229">
        <v>0.046219999999999997</v>
      </c>
      <c r="R113" s="229">
        <f>Q113*H113</f>
        <v>0.043908999999999997</v>
      </c>
      <c r="S113" s="229">
        <v>0</v>
      </c>
      <c r="T113" s="230">
        <f>S113*H113</f>
        <v>0</v>
      </c>
      <c r="AR113" s="23" t="s">
        <v>161</v>
      </c>
      <c r="AT113" s="23" t="s">
        <v>156</v>
      </c>
      <c r="AU113" s="23" t="s">
        <v>88</v>
      </c>
      <c r="AY113" s="23" t="s">
        <v>154</v>
      </c>
      <c r="BE113" s="231">
        <f>IF(N113="základní",J113,0)</f>
        <v>0</v>
      </c>
      <c r="BF113" s="231">
        <f>IF(N113="snížená",J113,0)</f>
        <v>0</v>
      </c>
      <c r="BG113" s="231">
        <f>IF(N113="zákl. přenesená",J113,0)</f>
        <v>0</v>
      </c>
      <c r="BH113" s="231">
        <f>IF(N113="sníž. přenesená",J113,0)</f>
        <v>0</v>
      </c>
      <c r="BI113" s="231">
        <f>IF(N113="nulová",J113,0)</f>
        <v>0</v>
      </c>
      <c r="BJ113" s="23" t="s">
        <v>86</v>
      </c>
      <c r="BK113" s="231">
        <f>ROUND(I113*H113,2)</f>
        <v>0</v>
      </c>
      <c r="BL113" s="23" t="s">
        <v>161</v>
      </c>
      <c r="BM113" s="23" t="s">
        <v>529</v>
      </c>
    </row>
    <row r="114" s="1" customFormat="1">
      <c r="B114" s="45"/>
      <c r="C114" s="73"/>
      <c r="D114" s="232" t="s">
        <v>163</v>
      </c>
      <c r="E114" s="73"/>
      <c r="F114" s="233" t="s">
        <v>530</v>
      </c>
      <c r="G114" s="73"/>
      <c r="H114" s="73"/>
      <c r="I114" s="190"/>
      <c r="J114" s="73"/>
      <c r="K114" s="73"/>
      <c r="L114" s="71"/>
      <c r="M114" s="234"/>
      <c r="N114" s="46"/>
      <c r="O114" s="46"/>
      <c r="P114" s="46"/>
      <c r="Q114" s="46"/>
      <c r="R114" s="46"/>
      <c r="S114" s="46"/>
      <c r="T114" s="94"/>
      <c r="AT114" s="23" t="s">
        <v>163</v>
      </c>
      <c r="AU114" s="23" t="s">
        <v>88</v>
      </c>
    </row>
    <row r="115" s="11" customFormat="1">
      <c r="B115" s="235"/>
      <c r="C115" s="236"/>
      <c r="D115" s="232" t="s">
        <v>165</v>
      </c>
      <c r="E115" s="237" t="s">
        <v>76</v>
      </c>
      <c r="F115" s="238" t="s">
        <v>531</v>
      </c>
      <c r="G115" s="236"/>
      <c r="H115" s="237" t="s">
        <v>76</v>
      </c>
      <c r="I115" s="239"/>
      <c r="J115" s="236"/>
      <c r="K115" s="236"/>
      <c r="L115" s="240"/>
      <c r="M115" s="241"/>
      <c r="N115" s="242"/>
      <c r="O115" s="242"/>
      <c r="P115" s="242"/>
      <c r="Q115" s="242"/>
      <c r="R115" s="242"/>
      <c r="S115" s="242"/>
      <c r="T115" s="243"/>
      <c r="AT115" s="244" t="s">
        <v>165</v>
      </c>
      <c r="AU115" s="244" t="s">
        <v>88</v>
      </c>
      <c r="AV115" s="11" t="s">
        <v>86</v>
      </c>
      <c r="AW115" s="11" t="s">
        <v>40</v>
      </c>
      <c r="AX115" s="11" t="s">
        <v>78</v>
      </c>
      <c r="AY115" s="244" t="s">
        <v>154</v>
      </c>
    </row>
    <row r="116" s="11" customFormat="1">
      <c r="B116" s="235"/>
      <c r="C116" s="236"/>
      <c r="D116" s="232" t="s">
        <v>165</v>
      </c>
      <c r="E116" s="237" t="s">
        <v>76</v>
      </c>
      <c r="F116" s="238" t="s">
        <v>532</v>
      </c>
      <c r="G116" s="236"/>
      <c r="H116" s="237" t="s">
        <v>76</v>
      </c>
      <c r="I116" s="239"/>
      <c r="J116" s="236"/>
      <c r="K116" s="236"/>
      <c r="L116" s="240"/>
      <c r="M116" s="241"/>
      <c r="N116" s="242"/>
      <c r="O116" s="242"/>
      <c r="P116" s="242"/>
      <c r="Q116" s="242"/>
      <c r="R116" s="242"/>
      <c r="S116" s="242"/>
      <c r="T116" s="243"/>
      <c r="AT116" s="244" t="s">
        <v>165</v>
      </c>
      <c r="AU116" s="244" t="s">
        <v>88</v>
      </c>
      <c r="AV116" s="11" t="s">
        <v>86</v>
      </c>
      <c r="AW116" s="11" t="s">
        <v>40</v>
      </c>
      <c r="AX116" s="11" t="s">
        <v>78</v>
      </c>
      <c r="AY116" s="244" t="s">
        <v>154</v>
      </c>
    </row>
    <row r="117" s="12" customFormat="1">
      <c r="B117" s="245"/>
      <c r="C117" s="246"/>
      <c r="D117" s="232" t="s">
        <v>165</v>
      </c>
      <c r="E117" s="247" t="s">
        <v>76</v>
      </c>
      <c r="F117" s="248" t="s">
        <v>533</v>
      </c>
      <c r="G117" s="246"/>
      <c r="H117" s="249">
        <v>0.94999999999999996</v>
      </c>
      <c r="I117" s="250"/>
      <c r="J117" s="246"/>
      <c r="K117" s="246"/>
      <c r="L117" s="251"/>
      <c r="M117" s="252"/>
      <c r="N117" s="253"/>
      <c r="O117" s="253"/>
      <c r="P117" s="253"/>
      <c r="Q117" s="253"/>
      <c r="R117" s="253"/>
      <c r="S117" s="253"/>
      <c r="T117" s="254"/>
      <c r="AT117" s="255" t="s">
        <v>165</v>
      </c>
      <c r="AU117" s="255" t="s">
        <v>88</v>
      </c>
      <c r="AV117" s="12" t="s">
        <v>88</v>
      </c>
      <c r="AW117" s="12" t="s">
        <v>40</v>
      </c>
      <c r="AX117" s="12" t="s">
        <v>86</v>
      </c>
      <c r="AY117" s="255" t="s">
        <v>154</v>
      </c>
    </row>
    <row r="118" s="1" customFormat="1" ht="22.8" customHeight="1">
      <c r="B118" s="45"/>
      <c r="C118" s="220" t="s">
        <v>203</v>
      </c>
      <c r="D118" s="220" t="s">
        <v>156</v>
      </c>
      <c r="E118" s="221" t="s">
        <v>534</v>
      </c>
      <c r="F118" s="222" t="s">
        <v>535</v>
      </c>
      <c r="G118" s="223" t="s">
        <v>211</v>
      </c>
      <c r="H118" s="224">
        <v>3</v>
      </c>
      <c r="I118" s="225"/>
      <c r="J118" s="226">
        <f>ROUND(I118*H118,2)</f>
        <v>0</v>
      </c>
      <c r="K118" s="222" t="s">
        <v>160</v>
      </c>
      <c r="L118" s="71"/>
      <c r="M118" s="227" t="s">
        <v>76</v>
      </c>
      <c r="N118" s="228" t="s">
        <v>48</v>
      </c>
      <c r="O118" s="46"/>
      <c r="P118" s="229">
        <f>O118*H118</f>
        <v>0</v>
      </c>
      <c r="Q118" s="229">
        <v>0</v>
      </c>
      <c r="R118" s="229">
        <f>Q118*H118</f>
        <v>0</v>
      </c>
      <c r="S118" s="229">
        <v>0.039</v>
      </c>
      <c r="T118" s="230">
        <f>S118*H118</f>
        <v>0.11699999999999999</v>
      </c>
      <c r="AR118" s="23" t="s">
        <v>161</v>
      </c>
      <c r="AT118" s="23" t="s">
        <v>156</v>
      </c>
      <c r="AU118" s="23" t="s">
        <v>88</v>
      </c>
      <c r="AY118" s="23" t="s">
        <v>154</v>
      </c>
      <c r="BE118" s="231">
        <f>IF(N118="základní",J118,0)</f>
        <v>0</v>
      </c>
      <c r="BF118" s="231">
        <f>IF(N118="snížená",J118,0)</f>
        <v>0</v>
      </c>
      <c r="BG118" s="231">
        <f>IF(N118="zákl. přenesená",J118,0)</f>
        <v>0</v>
      </c>
      <c r="BH118" s="231">
        <f>IF(N118="sníž. přenesená",J118,0)</f>
        <v>0</v>
      </c>
      <c r="BI118" s="231">
        <f>IF(N118="nulová",J118,0)</f>
        <v>0</v>
      </c>
      <c r="BJ118" s="23" t="s">
        <v>86</v>
      </c>
      <c r="BK118" s="231">
        <f>ROUND(I118*H118,2)</f>
        <v>0</v>
      </c>
      <c r="BL118" s="23" t="s">
        <v>161</v>
      </c>
      <c r="BM118" s="23" t="s">
        <v>536</v>
      </c>
    </row>
    <row r="119" s="1" customFormat="1">
      <c r="B119" s="45"/>
      <c r="C119" s="73"/>
      <c r="D119" s="232" t="s">
        <v>163</v>
      </c>
      <c r="E119" s="73"/>
      <c r="F119" s="233" t="s">
        <v>537</v>
      </c>
      <c r="G119" s="73"/>
      <c r="H119" s="73"/>
      <c r="I119" s="190"/>
      <c r="J119" s="73"/>
      <c r="K119" s="73"/>
      <c r="L119" s="71"/>
      <c r="M119" s="234"/>
      <c r="N119" s="46"/>
      <c r="O119" s="46"/>
      <c r="P119" s="46"/>
      <c r="Q119" s="46"/>
      <c r="R119" s="46"/>
      <c r="S119" s="46"/>
      <c r="T119" s="94"/>
      <c r="AT119" s="23" t="s">
        <v>163</v>
      </c>
      <c r="AU119" s="23" t="s">
        <v>88</v>
      </c>
    </row>
    <row r="120" s="11" customFormat="1">
      <c r="B120" s="235"/>
      <c r="C120" s="236"/>
      <c r="D120" s="232" t="s">
        <v>165</v>
      </c>
      <c r="E120" s="237" t="s">
        <v>76</v>
      </c>
      <c r="F120" s="238" t="s">
        <v>538</v>
      </c>
      <c r="G120" s="236"/>
      <c r="H120" s="237" t="s">
        <v>76</v>
      </c>
      <c r="I120" s="239"/>
      <c r="J120" s="236"/>
      <c r="K120" s="236"/>
      <c r="L120" s="240"/>
      <c r="M120" s="241"/>
      <c r="N120" s="242"/>
      <c r="O120" s="242"/>
      <c r="P120" s="242"/>
      <c r="Q120" s="242"/>
      <c r="R120" s="242"/>
      <c r="S120" s="242"/>
      <c r="T120" s="243"/>
      <c r="AT120" s="244" t="s">
        <v>165</v>
      </c>
      <c r="AU120" s="244" t="s">
        <v>88</v>
      </c>
      <c r="AV120" s="11" t="s">
        <v>86</v>
      </c>
      <c r="AW120" s="11" t="s">
        <v>40</v>
      </c>
      <c r="AX120" s="11" t="s">
        <v>78</v>
      </c>
      <c r="AY120" s="244" t="s">
        <v>154</v>
      </c>
    </row>
    <row r="121" s="11" customFormat="1">
      <c r="B121" s="235"/>
      <c r="C121" s="236"/>
      <c r="D121" s="232" t="s">
        <v>165</v>
      </c>
      <c r="E121" s="237" t="s">
        <v>76</v>
      </c>
      <c r="F121" s="238" t="s">
        <v>539</v>
      </c>
      <c r="G121" s="236"/>
      <c r="H121" s="237" t="s">
        <v>76</v>
      </c>
      <c r="I121" s="239"/>
      <c r="J121" s="236"/>
      <c r="K121" s="236"/>
      <c r="L121" s="240"/>
      <c r="M121" s="241"/>
      <c r="N121" s="242"/>
      <c r="O121" s="242"/>
      <c r="P121" s="242"/>
      <c r="Q121" s="242"/>
      <c r="R121" s="242"/>
      <c r="S121" s="242"/>
      <c r="T121" s="243"/>
      <c r="AT121" s="244" t="s">
        <v>165</v>
      </c>
      <c r="AU121" s="244" t="s">
        <v>88</v>
      </c>
      <c r="AV121" s="11" t="s">
        <v>86</v>
      </c>
      <c r="AW121" s="11" t="s">
        <v>40</v>
      </c>
      <c r="AX121" s="11" t="s">
        <v>78</v>
      </c>
      <c r="AY121" s="244" t="s">
        <v>154</v>
      </c>
    </row>
    <row r="122" s="12" customFormat="1">
      <c r="B122" s="245"/>
      <c r="C122" s="246"/>
      <c r="D122" s="232" t="s">
        <v>165</v>
      </c>
      <c r="E122" s="247" t="s">
        <v>76</v>
      </c>
      <c r="F122" s="248" t="s">
        <v>176</v>
      </c>
      <c r="G122" s="246"/>
      <c r="H122" s="249">
        <v>3</v>
      </c>
      <c r="I122" s="250"/>
      <c r="J122" s="246"/>
      <c r="K122" s="246"/>
      <c r="L122" s="251"/>
      <c r="M122" s="252"/>
      <c r="N122" s="253"/>
      <c r="O122" s="253"/>
      <c r="P122" s="253"/>
      <c r="Q122" s="253"/>
      <c r="R122" s="253"/>
      <c r="S122" s="253"/>
      <c r="T122" s="254"/>
      <c r="AT122" s="255" t="s">
        <v>165</v>
      </c>
      <c r="AU122" s="255" t="s">
        <v>88</v>
      </c>
      <c r="AV122" s="12" t="s">
        <v>88</v>
      </c>
      <c r="AW122" s="12" t="s">
        <v>40</v>
      </c>
      <c r="AX122" s="12" t="s">
        <v>86</v>
      </c>
      <c r="AY122" s="255" t="s">
        <v>154</v>
      </c>
    </row>
    <row r="123" s="10" customFormat="1" ht="22.32" customHeight="1">
      <c r="B123" s="204"/>
      <c r="C123" s="205"/>
      <c r="D123" s="206" t="s">
        <v>77</v>
      </c>
      <c r="E123" s="218" t="s">
        <v>232</v>
      </c>
      <c r="F123" s="218" t="s">
        <v>233</v>
      </c>
      <c r="G123" s="205"/>
      <c r="H123" s="205"/>
      <c r="I123" s="208"/>
      <c r="J123" s="219">
        <f>BK123</f>
        <v>0</v>
      </c>
      <c r="K123" s="205"/>
      <c r="L123" s="210"/>
      <c r="M123" s="211"/>
      <c r="N123" s="212"/>
      <c r="O123" s="212"/>
      <c r="P123" s="213">
        <f>SUM(P124:P128)</f>
        <v>0</v>
      </c>
      <c r="Q123" s="212"/>
      <c r="R123" s="213">
        <f>SUM(R124:R128)</f>
        <v>0</v>
      </c>
      <c r="S123" s="212"/>
      <c r="T123" s="214">
        <f>SUM(T124:T128)</f>
        <v>0</v>
      </c>
      <c r="AR123" s="215" t="s">
        <v>86</v>
      </c>
      <c r="AT123" s="216" t="s">
        <v>77</v>
      </c>
      <c r="AU123" s="216" t="s">
        <v>88</v>
      </c>
      <c r="AY123" s="215" t="s">
        <v>154</v>
      </c>
      <c r="BK123" s="217">
        <f>SUM(BK124:BK128)</f>
        <v>0</v>
      </c>
    </row>
    <row r="124" s="1" customFormat="1" ht="22.8" customHeight="1">
      <c r="B124" s="45"/>
      <c r="C124" s="220" t="s">
        <v>201</v>
      </c>
      <c r="D124" s="220" t="s">
        <v>156</v>
      </c>
      <c r="E124" s="221" t="s">
        <v>235</v>
      </c>
      <c r="F124" s="222" t="s">
        <v>236</v>
      </c>
      <c r="G124" s="223" t="s">
        <v>237</v>
      </c>
      <c r="H124" s="224">
        <v>7.1929999999999996</v>
      </c>
      <c r="I124" s="225"/>
      <c r="J124" s="226">
        <f>ROUND(I124*H124,2)</f>
        <v>0</v>
      </c>
      <c r="K124" s="222" t="s">
        <v>160</v>
      </c>
      <c r="L124" s="71"/>
      <c r="M124" s="227" t="s">
        <v>76</v>
      </c>
      <c r="N124" s="228" t="s">
        <v>48</v>
      </c>
      <c r="O124" s="46"/>
      <c r="P124" s="229">
        <f>O124*H124</f>
        <v>0</v>
      </c>
      <c r="Q124" s="229">
        <v>0</v>
      </c>
      <c r="R124" s="229">
        <f>Q124*H124</f>
        <v>0</v>
      </c>
      <c r="S124" s="229">
        <v>0</v>
      </c>
      <c r="T124" s="230">
        <f>S124*H124</f>
        <v>0</v>
      </c>
      <c r="AR124" s="23" t="s">
        <v>161</v>
      </c>
      <c r="AT124" s="23" t="s">
        <v>156</v>
      </c>
      <c r="AU124" s="23" t="s">
        <v>176</v>
      </c>
      <c r="AY124" s="23" t="s">
        <v>154</v>
      </c>
      <c r="BE124" s="231">
        <f>IF(N124="základní",J124,0)</f>
        <v>0</v>
      </c>
      <c r="BF124" s="231">
        <f>IF(N124="snížená",J124,0)</f>
        <v>0</v>
      </c>
      <c r="BG124" s="231">
        <f>IF(N124="zákl. přenesená",J124,0)</f>
        <v>0</v>
      </c>
      <c r="BH124" s="231">
        <f>IF(N124="sníž. přenesená",J124,0)</f>
        <v>0</v>
      </c>
      <c r="BI124" s="231">
        <f>IF(N124="nulová",J124,0)</f>
        <v>0</v>
      </c>
      <c r="BJ124" s="23" t="s">
        <v>86</v>
      </c>
      <c r="BK124" s="231">
        <f>ROUND(I124*H124,2)</f>
        <v>0</v>
      </c>
      <c r="BL124" s="23" t="s">
        <v>161</v>
      </c>
      <c r="BM124" s="23" t="s">
        <v>540</v>
      </c>
    </row>
    <row r="125" s="1" customFormat="1">
      <c r="B125" s="45"/>
      <c r="C125" s="73"/>
      <c r="D125" s="232" t="s">
        <v>163</v>
      </c>
      <c r="E125" s="73"/>
      <c r="F125" s="233" t="s">
        <v>239</v>
      </c>
      <c r="G125" s="73"/>
      <c r="H125" s="73"/>
      <c r="I125" s="190"/>
      <c r="J125" s="73"/>
      <c r="K125" s="73"/>
      <c r="L125" s="71"/>
      <c r="M125" s="234"/>
      <c r="N125" s="46"/>
      <c r="O125" s="46"/>
      <c r="P125" s="46"/>
      <c r="Q125" s="46"/>
      <c r="R125" s="46"/>
      <c r="S125" s="46"/>
      <c r="T125" s="94"/>
      <c r="AT125" s="23" t="s">
        <v>163</v>
      </c>
      <c r="AU125" s="23" t="s">
        <v>176</v>
      </c>
    </row>
    <row r="126" s="1" customFormat="1" ht="22.8" customHeight="1">
      <c r="B126" s="45"/>
      <c r="C126" s="220" t="s">
        <v>215</v>
      </c>
      <c r="D126" s="220" t="s">
        <v>156</v>
      </c>
      <c r="E126" s="221" t="s">
        <v>385</v>
      </c>
      <c r="F126" s="222" t="s">
        <v>386</v>
      </c>
      <c r="G126" s="223" t="s">
        <v>170</v>
      </c>
      <c r="H126" s="224">
        <v>1.46</v>
      </c>
      <c r="I126" s="225"/>
      <c r="J126" s="226">
        <f>ROUND(I126*H126,2)</f>
        <v>0</v>
      </c>
      <c r="K126" s="222" t="s">
        <v>76</v>
      </c>
      <c r="L126" s="71"/>
      <c r="M126" s="227" t="s">
        <v>76</v>
      </c>
      <c r="N126" s="228" t="s">
        <v>48</v>
      </c>
      <c r="O126" s="46"/>
      <c r="P126" s="229">
        <f>O126*H126</f>
        <v>0</v>
      </c>
      <c r="Q126" s="229">
        <v>0</v>
      </c>
      <c r="R126" s="229">
        <f>Q126*H126</f>
        <v>0</v>
      </c>
      <c r="S126" s="229">
        <v>0</v>
      </c>
      <c r="T126" s="230">
        <f>S126*H126</f>
        <v>0</v>
      </c>
      <c r="AR126" s="23" t="s">
        <v>161</v>
      </c>
      <c r="AT126" s="23" t="s">
        <v>156</v>
      </c>
      <c r="AU126" s="23" t="s">
        <v>176</v>
      </c>
      <c r="AY126" s="23" t="s">
        <v>154</v>
      </c>
      <c r="BE126" s="231">
        <f>IF(N126="základní",J126,0)</f>
        <v>0</v>
      </c>
      <c r="BF126" s="231">
        <f>IF(N126="snížená",J126,0)</f>
        <v>0</v>
      </c>
      <c r="BG126" s="231">
        <f>IF(N126="zákl. přenesená",J126,0)</f>
        <v>0</v>
      </c>
      <c r="BH126" s="231">
        <f>IF(N126="sníž. přenesená",J126,0)</f>
        <v>0</v>
      </c>
      <c r="BI126" s="231">
        <f>IF(N126="nulová",J126,0)</f>
        <v>0</v>
      </c>
      <c r="BJ126" s="23" t="s">
        <v>86</v>
      </c>
      <c r="BK126" s="231">
        <f>ROUND(I126*H126,2)</f>
        <v>0</v>
      </c>
      <c r="BL126" s="23" t="s">
        <v>161</v>
      </c>
      <c r="BM126" s="23" t="s">
        <v>541</v>
      </c>
    </row>
    <row r="127" s="11" customFormat="1">
      <c r="B127" s="235"/>
      <c r="C127" s="236"/>
      <c r="D127" s="232" t="s">
        <v>165</v>
      </c>
      <c r="E127" s="237" t="s">
        <v>76</v>
      </c>
      <c r="F127" s="238" t="s">
        <v>313</v>
      </c>
      <c r="G127" s="236"/>
      <c r="H127" s="237" t="s">
        <v>76</v>
      </c>
      <c r="I127" s="239"/>
      <c r="J127" s="236"/>
      <c r="K127" s="236"/>
      <c r="L127" s="240"/>
      <c r="M127" s="241"/>
      <c r="N127" s="242"/>
      <c r="O127" s="242"/>
      <c r="P127" s="242"/>
      <c r="Q127" s="242"/>
      <c r="R127" s="242"/>
      <c r="S127" s="242"/>
      <c r="T127" s="243"/>
      <c r="AT127" s="244" t="s">
        <v>165</v>
      </c>
      <c r="AU127" s="244" t="s">
        <v>176</v>
      </c>
      <c r="AV127" s="11" t="s">
        <v>86</v>
      </c>
      <c r="AW127" s="11" t="s">
        <v>40</v>
      </c>
      <c r="AX127" s="11" t="s">
        <v>78</v>
      </c>
      <c r="AY127" s="244" t="s">
        <v>154</v>
      </c>
    </row>
    <row r="128" s="12" customFormat="1">
      <c r="B128" s="245"/>
      <c r="C128" s="246"/>
      <c r="D128" s="232" t="s">
        <v>165</v>
      </c>
      <c r="E128" s="247" t="s">
        <v>76</v>
      </c>
      <c r="F128" s="248" t="s">
        <v>542</v>
      </c>
      <c r="G128" s="246"/>
      <c r="H128" s="249">
        <v>1.46</v>
      </c>
      <c r="I128" s="250"/>
      <c r="J128" s="246"/>
      <c r="K128" s="246"/>
      <c r="L128" s="251"/>
      <c r="M128" s="252"/>
      <c r="N128" s="253"/>
      <c r="O128" s="253"/>
      <c r="P128" s="253"/>
      <c r="Q128" s="253"/>
      <c r="R128" s="253"/>
      <c r="S128" s="253"/>
      <c r="T128" s="254"/>
      <c r="AT128" s="255" t="s">
        <v>165</v>
      </c>
      <c r="AU128" s="255" t="s">
        <v>176</v>
      </c>
      <c r="AV128" s="12" t="s">
        <v>88</v>
      </c>
      <c r="AW128" s="12" t="s">
        <v>40</v>
      </c>
      <c r="AX128" s="12" t="s">
        <v>86</v>
      </c>
      <c r="AY128" s="255" t="s">
        <v>154</v>
      </c>
    </row>
    <row r="129" s="10" customFormat="1" ht="37.44" customHeight="1">
      <c r="B129" s="204"/>
      <c r="C129" s="205"/>
      <c r="D129" s="206" t="s">
        <v>77</v>
      </c>
      <c r="E129" s="207" t="s">
        <v>198</v>
      </c>
      <c r="F129" s="207" t="s">
        <v>543</v>
      </c>
      <c r="G129" s="205"/>
      <c r="H129" s="205"/>
      <c r="I129" s="208"/>
      <c r="J129" s="209">
        <f>BK129</f>
        <v>0</v>
      </c>
      <c r="K129" s="205"/>
      <c r="L129" s="210"/>
      <c r="M129" s="211"/>
      <c r="N129" s="212"/>
      <c r="O129" s="212"/>
      <c r="P129" s="213">
        <f>P130</f>
        <v>0</v>
      </c>
      <c r="Q129" s="212"/>
      <c r="R129" s="213">
        <f>R130</f>
        <v>0.0031199999999999999</v>
      </c>
      <c r="S129" s="212"/>
      <c r="T129" s="214">
        <f>T130</f>
        <v>0</v>
      </c>
      <c r="AR129" s="215" t="s">
        <v>176</v>
      </c>
      <c r="AT129" s="216" t="s">
        <v>77</v>
      </c>
      <c r="AU129" s="216" t="s">
        <v>78</v>
      </c>
      <c r="AY129" s="215" t="s">
        <v>154</v>
      </c>
      <c r="BK129" s="217">
        <f>BK130</f>
        <v>0</v>
      </c>
    </row>
    <row r="130" s="10" customFormat="1" ht="19.92" customHeight="1">
      <c r="B130" s="204"/>
      <c r="C130" s="205"/>
      <c r="D130" s="206" t="s">
        <v>77</v>
      </c>
      <c r="E130" s="218" t="s">
        <v>544</v>
      </c>
      <c r="F130" s="218" t="s">
        <v>545</v>
      </c>
      <c r="G130" s="205"/>
      <c r="H130" s="205"/>
      <c r="I130" s="208"/>
      <c r="J130" s="219">
        <f>BK130</f>
        <v>0</v>
      </c>
      <c r="K130" s="205"/>
      <c r="L130" s="210"/>
      <c r="M130" s="211"/>
      <c r="N130" s="212"/>
      <c r="O130" s="212"/>
      <c r="P130" s="213">
        <f>SUM(P131:P134)</f>
        <v>0</v>
      </c>
      <c r="Q130" s="212"/>
      <c r="R130" s="213">
        <f>SUM(R131:R134)</f>
        <v>0.0031199999999999999</v>
      </c>
      <c r="S130" s="212"/>
      <c r="T130" s="214">
        <f>SUM(T131:T134)</f>
        <v>0</v>
      </c>
      <c r="AR130" s="215" t="s">
        <v>176</v>
      </c>
      <c r="AT130" s="216" t="s">
        <v>77</v>
      </c>
      <c r="AU130" s="216" t="s">
        <v>86</v>
      </c>
      <c r="AY130" s="215" t="s">
        <v>154</v>
      </c>
      <c r="BK130" s="217">
        <f>SUM(BK131:BK134)</f>
        <v>0</v>
      </c>
    </row>
    <row r="131" s="1" customFormat="1" ht="34.2" customHeight="1">
      <c r="B131" s="45"/>
      <c r="C131" s="220" t="s">
        <v>220</v>
      </c>
      <c r="D131" s="220" t="s">
        <v>156</v>
      </c>
      <c r="E131" s="221" t="s">
        <v>546</v>
      </c>
      <c r="F131" s="222" t="s">
        <v>547</v>
      </c>
      <c r="G131" s="223" t="s">
        <v>211</v>
      </c>
      <c r="H131" s="224">
        <v>1</v>
      </c>
      <c r="I131" s="225"/>
      <c r="J131" s="226">
        <f>ROUND(I131*H131,2)</f>
        <v>0</v>
      </c>
      <c r="K131" s="222" t="s">
        <v>76</v>
      </c>
      <c r="L131" s="71"/>
      <c r="M131" s="227" t="s">
        <v>76</v>
      </c>
      <c r="N131" s="228" t="s">
        <v>48</v>
      </c>
      <c r="O131" s="46"/>
      <c r="P131" s="229">
        <f>O131*H131</f>
        <v>0</v>
      </c>
      <c r="Q131" s="229">
        <v>0.0031199999999999999</v>
      </c>
      <c r="R131" s="229">
        <f>Q131*H131</f>
        <v>0.0031199999999999999</v>
      </c>
      <c r="S131" s="229">
        <v>0</v>
      </c>
      <c r="T131" s="230">
        <f>S131*H131</f>
        <v>0</v>
      </c>
      <c r="AR131" s="23" t="s">
        <v>206</v>
      </c>
      <c r="AT131" s="23" t="s">
        <v>156</v>
      </c>
      <c r="AU131" s="23" t="s">
        <v>88</v>
      </c>
      <c r="AY131" s="23" t="s">
        <v>154</v>
      </c>
      <c r="BE131" s="231">
        <f>IF(N131="základní",J131,0)</f>
        <v>0</v>
      </c>
      <c r="BF131" s="231">
        <f>IF(N131="snížená",J131,0)</f>
        <v>0</v>
      </c>
      <c r="BG131" s="231">
        <f>IF(N131="zákl. přenesená",J131,0)</f>
        <v>0</v>
      </c>
      <c r="BH131" s="231">
        <f>IF(N131="sníž. přenesená",J131,0)</f>
        <v>0</v>
      </c>
      <c r="BI131" s="231">
        <f>IF(N131="nulová",J131,0)</f>
        <v>0</v>
      </c>
      <c r="BJ131" s="23" t="s">
        <v>86</v>
      </c>
      <c r="BK131" s="231">
        <f>ROUND(I131*H131,2)</f>
        <v>0</v>
      </c>
      <c r="BL131" s="23" t="s">
        <v>206</v>
      </c>
      <c r="BM131" s="23" t="s">
        <v>548</v>
      </c>
    </row>
    <row r="132" s="1" customFormat="1">
      <c r="B132" s="45"/>
      <c r="C132" s="73"/>
      <c r="D132" s="232" t="s">
        <v>275</v>
      </c>
      <c r="E132" s="73"/>
      <c r="F132" s="233" t="s">
        <v>549</v>
      </c>
      <c r="G132" s="73"/>
      <c r="H132" s="73"/>
      <c r="I132" s="190"/>
      <c r="J132" s="73"/>
      <c r="K132" s="73"/>
      <c r="L132" s="71"/>
      <c r="M132" s="234"/>
      <c r="N132" s="46"/>
      <c r="O132" s="46"/>
      <c r="P132" s="46"/>
      <c r="Q132" s="46"/>
      <c r="R132" s="46"/>
      <c r="S132" s="46"/>
      <c r="T132" s="94"/>
      <c r="AT132" s="23" t="s">
        <v>275</v>
      </c>
      <c r="AU132" s="23" t="s">
        <v>88</v>
      </c>
    </row>
    <row r="133" s="11" customFormat="1">
      <c r="B133" s="235"/>
      <c r="C133" s="236"/>
      <c r="D133" s="232" t="s">
        <v>165</v>
      </c>
      <c r="E133" s="237" t="s">
        <v>76</v>
      </c>
      <c r="F133" s="238" t="s">
        <v>531</v>
      </c>
      <c r="G133" s="236"/>
      <c r="H133" s="237" t="s">
        <v>76</v>
      </c>
      <c r="I133" s="239"/>
      <c r="J133" s="236"/>
      <c r="K133" s="236"/>
      <c r="L133" s="240"/>
      <c r="M133" s="241"/>
      <c r="N133" s="242"/>
      <c r="O133" s="242"/>
      <c r="P133" s="242"/>
      <c r="Q133" s="242"/>
      <c r="R133" s="242"/>
      <c r="S133" s="242"/>
      <c r="T133" s="243"/>
      <c r="AT133" s="244" t="s">
        <v>165</v>
      </c>
      <c r="AU133" s="244" t="s">
        <v>88</v>
      </c>
      <c r="AV133" s="11" t="s">
        <v>86</v>
      </c>
      <c r="AW133" s="11" t="s">
        <v>40</v>
      </c>
      <c r="AX133" s="11" t="s">
        <v>78</v>
      </c>
      <c r="AY133" s="244" t="s">
        <v>154</v>
      </c>
    </row>
    <row r="134" s="12" customFormat="1">
      <c r="B134" s="245"/>
      <c r="C134" s="246"/>
      <c r="D134" s="232" t="s">
        <v>165</v>
      </c>
      <c r="E134" s="247" t="s">
        <v>76</v>
      </c>
      <c r="F134" s="248" t="s">
        <v>86</v>
      </c>
      <c r="G134" s="246"/>
      <c r="H134" s="249">
        <v>1</v>
      </c>
      <c r="I134" s="250"/>
      <c r="J134" s="246"/>
      <c r="K134" s="246"/>
      <c r="L134" s="251"/>
      <c r="M134" s="266"/>
      <c r="N134" s="267"/>
      <c r="O134" s="267"/>
      <c r="P134" s="267"/>
      <c r="Q134" s="267"/>
      <c r="R134" s="267"/>
      <c r="S134" s="267"/>
      <c r="T134" s="268"/>
      <c r="AT134" s="255" t="s">
        <v>165</v>
      </c>
      <c r="AU134" s="255" t="s">
        <v>88</v>
      </c>
      <c r="AV134" s="12" t="s">
        <v>88</v>
      </c>
      <c r="AW134" s="12" t="s">
        <v>40</v>
      </c>
      <c r="AX134" s="12" t="s">
        <v>86</v>
      </c>
      <c r="AY134" s="255" t="s">
        <v>154</v>
      </c>
    </row>
    <row r="135" s="1" customFormat="1" ht="6.96" customHeight="1">
      <c r="B135" s="66"/>
      <c r="C135" s="67"/>
      <c r="D135" s="67"/>
      <c r="E135" s="67"/>
      <c r="F135" s="67"/>
      <c r="G135" s="67"/>
      <c r="H135" s="67"/>
      <c r="I135" s="165"/>
      <c r="J135" s="67"/>
      <c r="K135" s="67"/>
      <c r="L135" s="71"/>
    </row>
  </sheetData>
  <sheetProtection sheet="1" autoFilter="0" formatColumns="0" formatRows="0" objects="1" scenarios="1" spinCount="100000" saltValue="QPXa8xfEcbJ0n0tfudxyqZsYV5i8h01nNpqJVJY0l37zQlgoqI+j9P74xvNw2A8UHcwgDdv27facNtBcOMqI3Q==" hashValue="po2f7thy6WdRY+OKW79vU9/bkwYvYjNfDe6qgtzq1EAUlaBGx6r0watzGfxV6qxa7POuZwir9Y75hQ2CJUcA3A==" algorithmName="SHA-512" password="CC35"/>
  <autoFilter ref="C82:K134"/>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5" customWidth="1"/>
    <col min="10" max="10" width="20.14" customWidth="1"/>
    <col min="11" max="11" width="13.29" customWidth="1"/>
    <col min="19" max="19" width="7" customWidth="1"/>
    <col min="20" max="20" width="25.43" customWidth="1"/>
    <col min="21" max="21" width="14"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0"/>
      <c r="B1" s="136"/>
      <c r="C1" s="136"/>
      <c r="D1" s="137" t="s">
        <v>1</v>
      </c>
      <c r="E1" s="136"/>
      <c r="F1" s="138" t="s">
        <v>119</v>
      </c>
      <c r="G1" s="138" t="s">
        <v>120</v>
      </c>
      <c r="H1" s="138"/>
      <c r="I1" s="139"/>
      <c r="J1" s="138" t="s">
        <v>121</v>
      </c>
      <c r="K1" s="137" t="s">
        <v>122</v>
      </c>
      <c r="L1" s="138" t="s">
        <v>123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109</v>
      </c>
    </row>
    <row r="3" ht="6.96" customHeight="1">
      <c r="B3" s="24"/>
      <c r="C3" s="25"/>
      <c r="D3" s="25"/>
      <c r="E3" s="25"/>
      <c r="F3" s="25"/>
      <c r="G3" s="25"/>
      <c r="H3" s="25"/>
      <c r="I3" s="140"/>
      <c r="J3" s="25"/>
      <c r="K3" s="26"/>
      <c r="AT3" s="23" t="s">
        <v>88</v>
      </c>
    </row>
    <row r="4" ht="36.96" customHeight="1">
      <c r="B4" s="27"/>
      <c r="C4" s="28"/>
      <c r="D4" s="29" t="s">
        <v>124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4.4" customHeight="1">
      <c r="B7" s="27"/>
      <c r="C7" s="28"/>
      <c r="D7" s="28"/>
      <c r="E7" s="142" t="str">
        <f>'Rekapitulace stavby'!K6</f>
        <v>Rybník Haltýř - Odstranění sedimentu</v>
      </c>
      <c r="F7" s="39"/>
      <c r="G7" s="39"/>
      <c r="H7" s="39"/>
      <c r="I7" s="141"/>
      <c r="J7" s="28"/>
      <c r="K7" s="30"/>
    </row>
    <row r="8" s="1" customFormat="1">
      <c r="B8" s="45"/>
      <c r="C8" s="46"/>
      <c r="D8" s="39" t="s">
        <v>125</v>
      </c>
      <c r="E8" s="46"/>
      <c r="F8" s="46"/>
      <c r="G8" s="46"/>
      <c r="H8" s="46"/>
      <c r="I8" s="143"/>
      <c r="J8" s="46"/>
      <c r="K8" s="50"/>
    </row>
    <row r="9" s="1" customFormat="1" ht="36.96" customHeight="1">
      <c r="B9" s="45"/>
      <c r="C9" s="46"/>
      <c r="D9" s="46"/>
      <c r="E9" s="144" t="s">
        <v>550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76</v>
      </c>
      <c r="K11" s="50"/>
    </row>
    <row r="12" s="1" customFormat="1" ht="14.4" customHeight="1">
      <c r="B12" s="45"/>
      <c r="C12" s="46"/>
      <c r="D12" s="39" t="s">
        <v>24</v>
      </c>
      <c r="E12" s="46"/>
      <c r="F12" s="34" t="s">
        <v>25</v>
      </c>
      <c r="G12" s="46"/>
      <c r="H12" s="46"/>
      <c r="I12" s="145" t="s">
        <v>26</v>
      </c>
      <c r="J12" s="146" t="str">
        <f>'Rekapitulace stavby'!AN8</f>
        <v>23. 1. 2018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37</v>
      </c>
      <c r="K20" s="50"/>
    </row>
    <row r="21" s="1" customFormat="1" ht="18" customHeight="1">
      <c r="B21" s="45"/>
      <c r="C21" s="46"/>
      <c r="D21" s="46"/>
      <c r="E21" s="34" t="s">
        <v>38</v>
      </c>
      <c r="F21" s="46"/>
      <c r="G21" s="46"/>
      <c r="H21" s="46"/>
      <c r="I21" s="145" t="s">
        <v>32</v>
      </c>
      <c r="J21" s="34" t="s">
        <v>39</v>
      </c>
      <c r="K21" s="50"/>
    </row>
    <row r="22" s="1" customFormat="1" ht="6.96" customHeight="1">
      <c r="B22" s="45"/>
      <c r="C22" s="46"/>
      <c r="D22" s="46"/>
      <c r="E22" s="46"/>
      <c r="F22" s="46"/>
      <c r="G22" s="46"/>
      <c r="H22" s="46"/>
      <c r="I22" s="143"/>
      <c r="J22" s="46"/>
      <c r="K22" s="50"/>
    </row>
    <row r="23" s="1" customFormat="1" ht="14.4" customHeight="1">
      <c r="B23" s="45"/>
      <c r="C23" s="46"/>
      <c r="D23" s="39" t="s">
        <v>41</v>
      </c>
      <c r="E23" s="46"/>
      <c r="F23" s="46"/>
      <c r="G23" s="46"/>
      <c r="H23" s="46"/>
      <c r="I23" s="143"/>
      <c r="J23" s="46"/>
      <c r="K23" s="50"/>
    </row>
    <row r="24" s="6" customFormat="1" ht="14.4" customHeight="1">
      <c r="B24" s="147"/>
      <c r="C24" s="148"/>
      <c r="D24" s="148"/>
      <c r="E24" s="43" t="s">
        <v>76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43</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45</v>
      </c>
      <c r="G29" s="46"/>
      <c r="H29" s="46"/>
      <c r="I29" s="155" t="s">
        <v>44</v>
      </c>
      <c r="J29" s="51" t="s">
        <v>46</v>
      </c>
      <c r="K29" s="50"/>
    </row>
    <row r="30" s="1" customFormat="1" ht="14.4" customHeight="1">
      <c r="B30" s="45"/>
      <c r="C30" s="46"/>
      <c r="D30" s="54" t="s">
        <v>47</v>
      </c>
      <c r="E30" s="54" t="s">
        <v>48</v>
      </c>
      <c r="F30" s="156">
        <f>ROUND(SUM(BE80:BE96), 2)</f>
        <v>0</v>
      </c>
      <c r="G30" s="46"/>
      <c r="H30" s="46"/>
      <c r="I30" s="157">
        <v>0.20999999999999999</v>
      </c>
      <c r="J30" s="156">
        <f>ROUND(ROUND((SUM(BE80:BE96)), 2)*I30, 2)</f>
        <v>0</v>
      </c>
      <c r="K30" s="50"/>
    </row>
    <row r="31" s="1" customFormat="1" ht="14.4" customHeight="1">
      <c r="B31" s="45"/>
      <c r="C31" s="46"/>
      <c r="D31" s="46"/>
      <c r="E31" s="54" t="s">
        <v>49</v>
      </c>
      <c r="F31" s="156">
        <f>ROUND(SUM(BF80:BF96), 2)</f>
        <v>0</v>
      </c>
      <c r="G31" s="46"/>
      <c r="H31" s="46"/>
      <c r="I31" s="157">
        <v>0.14999999999999999</v>
      </c>
      <c r="J31" s="156">
        <f>ROUND(ROUND((SUM(BF80:BF96)), 2)*I31, 2)</f>
        <v>0</v>
      </c>
      <c r="K31" s="50"/>
    </row>
    <row r="32" hidden="1" s="1" customFormat="1" ht="14.4" customHeight="1">
      <c r="B32" s="45"/>
      <c r="C32" s="46"/>
      <c r="D32" s="46"/>
      <c r="E32" s="54" t="s">
        <v>50</v>
      </c>
      <c r="F32" s="156">
        <f>ROUND(SUM(BG80:BG96), 2)</f>
        <v>0</v>
      </c>
      <c r="G32" s="46"/>
      <c r="H32" s="46"/>
      <c r="I32" s="157">
        <v>0.20999999999999999</v>
      </c>
      <c r="J32" s="156">
        <v>0</v>
      </c>
      <c r="K32" s="50"/>
    </row>
    <row r="33" hidden="1" s="1" customFormat="1" ht="14.4" customHeight="1">
      <c r="B33" s="45"/>
      <c r="C33" s="46"/>
      <c r="D33" s="46"/>
      <c r="E33" s="54" t="s">
        <v>51</v>
      </c>
      <c r="F33" s="156">
        <f>ROUND(SUM(BH80:BH96), 2)</f>
        <v>0</v>
      </c>
      <c r="G33" s="46"/>
      <c r="H33" s="46"/>
      <c r="I33" s="157">
        <v>0.14999999999999999</v>
      </c>
      <c r="J33" s="156">
        <v>0</v>
      </c>
      <c r="K33" s="50"/>
    </row>
    <row r="34" hidden="1" s="1" customFormat="1" ht="14.4" customHeight="1">
      <c r="B34" s="45"/>
      <c r="C34" s="46"/>
      <c r="D34" s="46"/>
      <c r="E34" s="54" t="s">
        <v>52</v>
      </c>
      <c r="F34" s="156">
        <f>ROUND(SUM(BI80:BI96),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53</v>
      </c>
      <c r="E36" s="97"/>
      <c r="F36" s="97"/>
      <c r="G36" s="160" t="s">
        <v>54</v>
      </c>
      <c r="H36" s="161" t="s">
        <v>55</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4.4" customHeight="1">
      <c r="B45" s="45"/>
      <c r="C45" s="46"/>
      <c r="D45" s="46"/>
      <c r="E45" s="142" t="str">
        <f>E7</f>
        <v>Rybník Haltýř - Odstranění sedimentu</v>
      </c>
      <c r="F45" s="39"/>
      <c r="G45" s="39"/>
      <c r="H45" s="39"/>
      <c r="I45" s="143"/>
      <c r="J45" s="46"/>
      <c r="K45" s="50"/>
    </row>
    <row r="46" s="1" customFormat="1" ht="14.4" customHeight="1">
      <c r="B46" s="45"/>
      <c r="C46" s="39" t="s">
        <v>125</v>
      </c>
      <c r="D46" s="46"/>
      <c r="E46" s="46"/>
      <c r="F46" s="46"/>
      <c r="G46" s="46"/>
      <c r="H46" s="46"/>
      <c r="I46" s="143"/>
      <c r="J46" s="46"/>
      <c r="K46" s="50"/>
    </row>
    <row r="47" s="1" customFormat="1" ht="16.2" customHeight="1">
      <c r="B47" s="45"/>
      <c r="C47" s="46"/>
      <c r="D47" s="46"/>
      <c r="E47" s="144" t="str">
        <f>E9</f>
        <v>SO 05.2 - SO 05.2 - Oprava nátokového objektu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Sendražice u Kolína</v>
      </c>
      <c r="G49" s="46"/>
      <c r="H49" s="46"/>
      <c r="I49" s="145" t="s">
        <v>26</v>
      </c>
      <c r="J49" s="146" t="str">
        <f>IF(J12="","",J12)</f>
        <v>23. 1. 2018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Město Kolín</v>
      </c>
      <c r="G51" s="46"/>
      <c r="H51" s="46"/>
      <c r="I51" s="145" t="s">
        <v>36</v>
      </c>
      <c r="J51" s="43" t="str">
        <f>E21</f>
        <v>Vodohospodářský rozvoj a výtavba, a.s.</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128</v>
      </c>
      <c r="D54" s="158"/>
      <c r="E54" s="158"/>
      <c r="F54" s="158"/>
      <c r="G54" s="158"/>
      <c r="H54" s="158"/>
      <c r="I54" s="172"/>
      <c r="J54" s="173" t="s">
        <v>129</v>
      </c>
      <c r="K54" s="174"/>
    </row>
    <row r="55" s="1" customFormat="1" ht="10.32" customHeight="1">
      <c r="B55" s="45"/>
      <c r="C55" s="46"/>
      <c r="D55" s="46"/>
      <c r="E55" s="46"/>
      <c r="F55" s="46"/>
      <c r="G55" s="46"/>
      <c r="H55" s="46"/>
      <c r="I55" s="143"/>
      <c r="J55" s="46"/>
      <c r="K55" s="50"/>
    </row>
    <row r="56" s="1" customFormat="1" ht="29.28" customHeight="1">
      <c r="B56" s="45"/>
      <c r="C56" s="175" t="s">
        <v>130</v>
      </c>
      <c r="D56" s="46"/>
      <c r="E56" s="46"/>
      <c r="F56" s="46"/>
      <c r="G56" s="46"/>
      <c r="H56" s="46"/>
      <c r="I56" s="143"/>
      <c r="J56" s="154">
        <f>J80</f>
        <v>0</v>
      </c>
      <c r="K56" s="50"/>
      <c r="AU56" s="23" t="s">
        <v>131</v>
      </c>
    </row>
    <row r="57" s="7" customFormat="1" ht="24.96" customHeight="1">
      <c r="B57" s="176"/>
      <c r="C57" s="177"/>
      <c r="D57" s="178" t="s">
        <v>132</v>
      </c>
      <c r="E57" s="179"/>
      <c r="F57" s="179"/>
      <c r="G57" s="179"/>
      <c r="H57" s="179"/>
      <c r="I57" s="180"/>
      <c r="J57" s="181">
        <f>J81</f>
        <v>0</v>
      </c>
      <c r="K57" s="182"/>
    </row>
    <row r="58" s="8" customFormat="1" ht="19.92" customHeight="1">
      <c r="B58" s="183"/>
      <c r="C58" s="184"/>
      <c r="D58" s="185" t="s">
        <v>133</v>
      </c>
      <c r="E58" s="186"/>
      <c r="F58" s="186"/>
      <c r="G58" s="186"/>
      <c r="H58" s="186"/>
      <c r="I58" s="187"/>
      <c r="J58" s="188">
        <f>J82</f>
        <v>0</v>
      </c>
      <c r="K58" s="189"/>
    </row>
    <row r="59" s="8" customFormat="1" ht="19.92" customHeight="1">
      <c r="B59" s="183"/>
      <c r="C59" s="184"/>
      <c r="D59" s="185" t="s">
        <v>136</v>
      </c>
      <c r="E59" s="186"/>
      <c r="F59" s="186"/>
      <c r="G59" s="186"/>
      <c r="H59" s="186"/>
      <c r="I59" s="187"/>
      <c r="J59" s="188">
        <f>J88</f>
        <v>0</v>
      </c>
      <c r="K59" s="189"/>
    </row>
    <row r="60" s="8" customFormat="1" ht="14.88" customHeight="1">
      <c r="B60" s="183"/>
      <c r="C60" s="184"/>
      <c r="D60" s="185" t="s">
        <v>137</v>
      </c>
      <c r="E60" s="186"/>
      <c r="F60" s="186"/>
      <c r="G60" s="186"/>
      <c r="H60" s="186"/>
      <c r="I60" s="187"/>
      <c r="J60" s="188">
        <f>J93</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138</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4.4" customHeight="1">
      <c r="B70" s="45"/>
      <c r="C70" s="73"/>
      <c r="D70" s="73"/>
      <c r="E70" s="191" t="str">
        <f>E7</f>
        <v>Rybník Haltýř - Odstranění sedimentu</v>
      </c>
      <c r="F70" s="75"/>
      <c r="G70" s="75"/>
      <c r="H70" s="75"/>
      <c r="I70" s="190"/>
      <c r="J70" s="73"/>
      <c r="K70" s="73"/>
      <c r="L70" s="71"/>
    </row>
    <row r="71" s="1" customFormat="1" ht="14.4" customHeight="1">
      <c r="B71" s="45"/>
      <c r="C71" s="75" t="s">
        <v>125</v>
      </c>
      <c r="D71" s="73"/>
      <c r="E71" s="73"/>
      <c r="F71" s="73"/>
      <c r="G71" s="73"/>
      <c r="H71" s="73"/>
      <c r="I71" s="190"/>
      <c r="J71" s="73"/>
      <c r="K71" s="73"/>
      <c r="L71" s="71"/>
    </row>
    <row r="72" s="1" customFormat="1" ht="16.2" customHeight="1">
      <c r="B72" s="45"/>
      <c r="C72" s="73"/>
      <c r="D72" s="73"/>
      <c r="E72" s="81" t="str">
        <f>E9</f>
        <v>SO 05.2 - SO 05.2 - Oprava nátokového objektu</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24</v>
      </c>
      <c r="D74" s="73"/>
      <c r="E74" s="73"/>
      <c r="F74" s="192" t="str">
        <f>F12</f>
        <v>Sendražice u Kolína</v>
      </c>
      <c r="G74" s="73"/>
      <c r="H74" s="73"/>
      <c r="I74" s="193" t="s">
        <v>26</v>
      </c>
      <c r="J74" s="84" t="str">
        <f>IF(J12="","",J12)</f>
        <v>23. 1. 2018</v>
      </c>
      <c r="K74" s="73"/>
      <c r="L74" s="71"/>
    </row>
    <row r="75" s="1" customFormat="1" ht="6.96" customHeight="1">
      <c r="B75" s="45"/>
      <c r="C75" s="73"/>
      <c r="D75" s="73"/>
      <c r="E75" s="73"/>
      <c r="F75" s="73"/>
      <c r="G75" s="73"/>
      <c r="H75" s="73"/>
      <c r="I75" s="190"/>
      <c r="J75" s="73"/>
      <c r="K75" s="73"/>
      <c r="L75" s="71"/>
    </row>
    <row r="76" s="1" customFormat="1">
      <c r="B76" s="45"/>
      <c r="C76" s="75" t="s">
        <v>28</v>
      </c>
      <c r="D76" s="73"/>
      <c r="E76" s="73"/>
      <c r="F76" s="192" t="str">
        <f>E15</f>
        <v>Město Kolín</v>
      </c>
      <c r="G76" s="73"/>
      <c r="H76" s="73"/>
      <c r="I76" s="193" t="s">
        <v>36</v>
      </c>
      <c r="J76" s="192" t="str">
        <f>E21</f>
        <v>Vodohospodářský rozvoj a výtavba, a.s.</v>
      </c>
      <c r="K76" s="73"/>
      <c r="L76" s="71"/>
    </row>
    <row r="77" s="1" customFormat="1" ht="14.4" customHeight="1">
      <c r="B77" s="45"/>
      <c r="C77" s="75" t="s">
        <v>34</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139</v>
      </c>
      <c r="D79" s="196" t="s">
        <v>62</v>
      </c>
      <c r="E79" s="196" t="s">
        <v>58</v>
      </c>
      <c r="F79" s="196" t="s">
        <v>140</v>
      </c>
      <c r="G79" s="196" t="s">
        <v>141</v>
      </c>
      <c r="H79" s="196" t="s">
        <v>142</v>
      </c>
      <c r="I79" s="197" t="s">
        <v>143</v>
      </c>
      <c r="J79" s="196" t="s">
        <v>129</v>
      </c>
      <c r="K79" s="198" t="s">
        <v>144</v>
      </c>
      <c r="L79" s="199"/>
      <c r="M79" s="101" t="s">
        <v>145</v>
      </c>
      <c r="N79" s="102" t="s">
        <v>47</v>
      </c>
      <c r="O79" s="102" t="s">
        <v>146</v>
      </c>
      <c r="P79" s="102" t="s">
        <v>147</v>
      </c>
      <c r="Q79" s="102" t="s">
        <v>148</v>
      </c>
      <c r="R79" s="102" t="s">
        <v>149</v>
      </c>
      <c r="S79" s="102" t="s">
        <v>150</v>
      </c>
      <c r="T79" s="103" t="s">
        <v>151</v>
      </c>
    </row>
    <row r="80" s="1" customFormat="1" ht="29.28" customHeight="1">
      <c r="B80" s="45"/>
      <c r="C80" s="107" t="s">
        <v>130</v>
      </c>
      <c r="D80" s="73"/>
      <c r="E80" s="73"/>
      <c r="F80" s="73"/>
      <c r="G80" s="73"/>
      <c r="H80" s="73"/>
      <c r="I80" s="190"/>
      <c r="J80" s="200">
        <f>BK80</f>
        <v>0</v>
      </c>
      <c r="K80" s="73"/>
      <c r="L80" s="71"/>
      <c r="M80" s="104"/>
      <c r="N80" s="105"/>
      <c r="O80" s="105"/>
      <c r="P80" s="201">
        <f>P81</f>
        <v>0</v>
      </c>
      <c r="Q80" s="105"/>
      <c r="R80" s="201">
        <f>R81</f>
        <v>1.4550000000000001</v>
      </c>
      <c r="S80" s="105"/>
      <c r="T80" s="202">
        <f>T81</f>
        <v>0</v>
      </c>
      <c r="AT80" s="23" t="s">
        <v>77</v>
      </c>
      <c r="AU80" s="23" t="s">
        <v>131</v>
      </c>
      <c r="BK80" s="203">
        <f>BK81</f>
        <v>0</v>
      </c>
    </row>
    <row r="81" s="10" customFormat="1" ht="37.44" customHeight="1">
      <c r="B81" s="204"/>
      <c r="C81" s="205"/>
      <c r="D81" s="206" t="s">
        <v>77</v>
      </c>
      <c r="E81" s="207" t="s">
        <v>152</v>
      </c>
      <c r="F81" s="207" t="s">
        <v>153</v>
      </c>
      <c r="G81" s="205"/>
      <c r="H81" s="205"/>
      <c r="I81" s="208"/>
      <c r="J81" s="209">
        <f>BK81</f>
        <v>0</v>
      </c>
      <c r="K81" s="205"/>
      <c r="L81" s="210"/>
      <c r="M81" s="211"/>
      <c r="N81" s="212"/>
      <c r="O81" s="212"/>
      <c r="P81" s="213">
        <f>P82+P88</f>
        <v>0</v>
      </c>
      <c r="Q81" s="212"/>
      <c r="R81" s="213">
        <f>R82+R88</f>
        <v>1.4550000000000001</v>
      </c>
      <c r="S81" s="212"/>
      <c r="T81" s="214">
        <f>T82+T88</f>
        <v>0</v>
      </c>
      <c r="AR81" s="215" t="s">
        <v>86</v>
      </c>
      <c r="AT81" s="216" t="s">
        <v>77</v>
      </c>
      <c r="AU81" s="216" t="s">
        <v>78</v>
      </c>
      <c r="AY81" s="215" t="s">
        <v>154</v>
      </c>
      <c r="BK81" s="217">
        <f>BK82+BK88</f>
        <v>0</v>
      </c>
    </row>
    <row r="82" s="10" customFormat="1" ht="19.92" customHeight="1">
      <c r="B82" s="204"/>
      <c r="C82" s="205"/>
      <c r="D82" s="206" t="s">
        <v>77</v>
      </c>
      <c r="E82" s="218" t="s">
        <v>86</v>
      </c>
      <c r="F82" s="218" t="s">
        <v>155</v>
      </c>
      <c r="G82" s="205"/>
      <c r="H82" s="205"/>
      <c r="I82" s="208"/>
      <c r="J82" s="219">
        <f>BK82</f>
        <v>0</v>
      </c>
      <c r="K82" s="205"/>
      <c r="L82" s="210"/>
      <c r="M82" s="211"/>
      <c r="N82" s="212"/>
      <c r="O82" s="212"/>
      <c r="P82" s="213">
        <f>SUM(P83:P87)</f>
        <v>0</v>
      </c>
      <c r="Q82" s="212"/>
      <c r="R82" s="213">
        <f>SUM(R83:R87)</f>
        <v>0</v>
      </c>
      <c r="S82" s="212"/>
      <c r="T82" s="214">
        <f>SUM(T83:T87)</f>
        <v>0</v>
      </c>
      <c r="AR82" s="215" t="s">
        <v>86</v>
      </c>
      <c r="AT82" s="216" t="s">
        <v>77</v>
      </c>
      <c r="AU82" s="216" t="s">
        <v>86</v>
      </c>
      <c r="AY82" s="215" t="s">
        <v>154</v>
      </c>
      <c r="BK82" s="217">
        <f>SUM(BK83:BK87)</f>
        <v>0</v>
      </c>
    </row>
    <row r="83" s="1" customFormat="1" ht="45.6" customHeight="1">
      <c r="B83" s="45"/>
      <c r="C83" s="220" t="s">
        <v>86</v>
      </c>
      <c r="D83" s="220" t="s">
        <v>156</v>
      </c>
      <c r="E83" s="221" t="s">
        <v>357</v>
      </c>
      <c r="F83" s="222" t="s">
        <v>358</v>
      </c>
      <c r="G83" s="223" t="s">
        <v>170</v>
      </c>
      <c r="H83" s="224">
        <v>1.03</v>
      </c>
      <c r="I83" s="225"/>
      <c r="J83" s="226">
        <f>ROUND(I83*H83,2)</f>
        <v>0</v>
      </c>
      <c r="K83" s="222" t="s">
        <v>160</v>
      </c>
      <c r="L83" s="71"/>
      <c r="M83" s="227" t="s">
        <v>76</v>
      </c>
      <c r="N83" s="228" t="s">
        <v>48</v>
      </c>
      <c r="O83" s="46"/>
      <c r="P83" s="229">
        <f>O83*H83</f>
        <v>0</v>
      </c>
      <c r="Q83" s="229">
        <v>0</v>
      </c>
      <c r="R83" s="229">
        <f>Q83*H83</f>
        <v>0</v>
      </c>
      <c r="S83" s="229">
        <v>0</v>
      </c>
      <c r="T83" s="230">
        <f>S83*H83</f>
        <v>0</v>
      </c>
      <c r="AR83" s="23" t="s">
        <v>161</v>
      </c>
      <c r="AT83" s="23" t="s">
        <v>156</v>
      </c>
      <c r="AU83" s="23" t="s">
        <v>88</v>
      </c>
      <c r="AY83" s="23" t="s">
        <v>154</v>
      </c>
      <c r="BE83" s="231">
        <f>IF(N83="základní",J83,0)</f>
        <v>0</v>
      </c>
      <c r="BF83" s="231">
        <f>IF(N83="snížená",J83,0)</f>
        <v>0</v>
      </c>
      <c r="BG83" s="231">
        <f>IF(N83="zákl. přenesená",J83,0)</f>
        <v>0</v>
      </c>
      <c r="BH83" s="231">
        <f>IF(N83="sníž. přenesená",J83,0)</f>
        <v>0</v>
      </c>
      <c r="BI83" s="231">
        <f>IF(N83="nulová",J83,0)</f>
        <v>0</v>
      </c>
      <c r="BJ83" s="23" t="s">
        <v>86</v>
      </c>
      <c r="BK83" s="231">
        <f>ROUND(I83*H83,2)</f>
        <v>0</v>
      </c>
      <c r="BL83" s="23" t="s">
        <v>161</v>
      </c>
      <c r="BM83" s="23" t="s">
        <v>551</v>
      </c>
    </row>
    <row r="84" s="1" customFormat="1">
      <c r="B84" s="45"/>
      <c r="C84" s="73"/>
      <c r="D84" s="232" t="s">
        <v>163</v>
      </c>
      <c r="E84" s="73"/>
      <c r="F84" s="233" t="s">
        <v>253</v>
      </c>
      <c r="G84" s="73"/>
      <c r="H84" s="73"/>
      <c r="I84" s="190"/>
      <c r="J84" s="73"/>
      <c r="K84" s="73"/>
      <c r="L84" s="71"/>
      <c r="M84" s="234"/>
      <c r="N84" s="46"/>
      <c r="O84" s="46"/>
      <c r="P84" s="46"/>
      <c r="Q84" s="46"/>
      <c r="R84" s="46"/>
      <c r="S84" s="46"/>
      <c r="T84" s="94"/>
      <c r="AT84" s="23" t="s">
        <v>163</v>
      </c>
      <c r="AU84" s="23" t="s">
        <v>88</v>
      </c>
    </row>
    <row r="85" s="11" customFormat="1">
      <c r="B85" s="235"/>
      <c r="C85" s="236"/>
      <c r="D85" s="232" t="s">
        <v>165</v>
      </c>
      <c r="E85" s="237" t="s">
        <v>76</v>
      </c>
      <c r="F85" s="238" t="s">
        <v>360</v>
      </c>
      <c r="G85" s="236"/>
      <c r="H85" s="237" t="s">
        <v>76</v>
      </c>
      <c r="I85" s="239"/>
      <c r="J85" s="236"/>
      <c r="K85" s="236"/>
      <c r="L85" s="240"/>
      <c r="M85" s="241"/>
      <c r="N85" s="242"/>
      <c r="O85" s="242"/>
      <c r="P85" s="242"/>
      <c r="Q85" s="242"/>
      <c r="R85" s="242"/>
      <c r="S85" s="242"/>
      <c r="T85" s="243"/>
      <c r="AT85" s="244" t="s">
        <v>165</v>
      </c>
      <c r="AU85" s="244" t="s">
        <v>88</v>
      </c>
      <c r="AV85" s="11" t="s">
        <v>86</v>
      </c>
      <c r="AW85" s="11" t="s">
        <v>40</v>
      </c>
      <c r="AX85" s="11" t="s">
        <v>78</v>
      </c>
      <c r="AY85" s="244" t="s">
        <v>154</v>
      </c>
    </row>
    <row r="86" s="11" customFormat="1">
      <c r="B86" s="235"/>
      <c r="C86" s="236"/>
      <c r="D86" s="232" t="s">
        <v>165</v>
      </c>
      <c r="E86" s="237" t="s">
        <v>76</v>
      </c>
      <c r="F86" s="238" t="s">
        <v>552</v>
      </c>
      <c r="G86" s="236"/>
      <c r="H86" s="237" t="s">
        <v>76</v>
      </c>
      <c r="I86" s="239"/>
      <c r="J86" s="236"/>
      <c r="K86" s="236"/>
      <c r="L86" s="240"/>
      <c r="M86" s="241"/>
      <c r="N86" s="242"/>
      <c r="O86" s="242"/>
      <c r="P86" s="242"/>
      <c r="Q86" s="242"/>
      <c r="R86" s="242"/>
      <c r="S86" s="242"/>
      <c r="T86" s="243"/>
      <c r="AT86" s="244" t="s">
        <v>165</v>
      </c>
      <c r="AU86" s="244" t="s">
        <v>88</v>
      </c>
      <c r="AV86" s="11" t="s">
        <v>86</v>
      </c>
      <c r="AW86" s="11" t="s">
        <v>40</v>
      </c>
      <c r="AX86" s="11" t="s">
        <v>78</v>
      </c>
      <c r="AY86" s="244" t="s">
        <v>154</v>
      </c>
    </row>
    <row r="87" s="12" customFormat="1">
      <c r="B87" s="245"/>
      <c r="C87" s="246"/>
      <c r="D87" s="232" t="s">
        <v>165</v>
      </c>
      <c r="E87" s="247" t="s">
        <v>76</v>
      </c>
      <c r="F87" s="248" t="s">
        <v>553</v>
      </c>
      <c r="G87" s="246"/>
      <c r="H87" s="249">
        <v>1.03</v>
      </c>
      <c r="I87" s="250"/>
      <c r="J87" s="246"/>
      <c r="K87" s="246"/>
      <c r="L87" s="251"/>
      <c r="M87" s="252"/>
      <c r="N87" s="253"/>
      <c r="O87" s="253"/>
      <c r="P87" s="253"/>
      <c r="Q87" s="253"/>
      <c r="R87" s="253"/>
      <c r="S87" s="253"/>
      <c r="T87" s="254"/>
      <c r="AT87" s="255" t="s">
        <v>165</v>
      </c>
      <c r="AU87" s="255" t="s">
        <v>88</v>
      </c>
      <c r="AV87" s="12" t="s">
        <v>88</v>
      </c>
      <c r="AW87" s="12" t="s">
        <v>40</v>
      </c>
      <c r="AX87" s="12" t="s">
        <v>86</v>
      </c>
      <c r="AY87" s="255" t="s">
        <v>154</v>
      </c>
    </row>
    <row r="88" s="10" customFormat="1" ht="29.88" customHeight="1">
      <c r="B88" s="204"/>
      <c r="C88" s="205"/>
      <c r="D88" s="206" t="s">
        <v>77</v>
      </c>
      <c r="E88" s="218" t="s">
        <v>215</v>
      </c>
      <c r="F88" s="218" t="s">
        <v>231</v>
      </c>
      <c r="G88" s="205"/>
      <c r="H88" s="205"/>
      <c r="I88" s="208"/>
      <c r="J88" s="219">
        <f>BK88</f>
        <v>0</v>
      </c>
      <c r="K88" s="205"/>
      <c r="L88" s="210"/>
      <c r="M88" s="211"/>
      <c r="N88" s="212"/>
      <c r="O88" s="212"/>
      <c r="P88" s="213">
        <f>P89+SUM(P90:P93)</f>
        <v>0</v>
      </c>
      <c r="Q88" s="212"/>
      <c r="R88" s="213">
        <f>R89+SUM(R90:R93)</f>
        <v>1.4550000000000001</v>
      </c>
      <c r="S88" s="212"/>
      <c r="T88" s="214">
        <f>T89+SUM(T90:T93)</f>
        <v>0</v>
      </c>
      <c r="AR88" s="215" t="s">
        <v>86</v>
      </c>
      <c r="AT88" s="216" t="s">
        <v>77</v>
      </c>
      <c r="AU88" s="216" t="s">
        <v>86</v>
      </c>
      <c r="AY88" s="215" t="s">
        <v>154</v>
      </c>
      <c r="BK88" s="217">
        <f>BK89+SUM(BK90:BK93)</f>
        <v>0</v>
      </c>
    </row>
    <row r="89" s="1" customFormat="1" ht="14.4" customHeight="1">
      <c r="B89" s="45"/>
      <c r="C89" s="220" t="s">
        <v>88</v>
      </c>
      <c r="D89" s="220" t="s">
        <v>156</v>
      </c>
      <c r="E89" s="221" t="s">
        <v>554</v>
      </c>
      <c r="F89" s="222" t="s">
        <v>555</v>
      </c>
      <c r="G89" s="223" t="s">
        <v>556</v>
      </c>
      <c r="H89" s="224">
        <v>1</v>
      </c>
      <c r="I89" s="225"/>
      <c r="J89" s="226">
        <f>ROUND(I89*H89,2)</f>
        <v>0</v>
      </c>
      <c r="K89" s="222" t="s">
        <v>76</v>
      </c>
      <c r="L89" s="71"/>
      <c r="M89" s="227" t="s">
        <v>76</v>
      </c>
      <c r="N89" s="228" t="s">
        <v>48</v>
      </c>
      <c r="O89" s="46"/>
      <c r="P89" s="229">
        <f>O89*H89</f>
        <v>0</v>
      </c>
      <c r="Q89" s="229">
        <v>0</v>
      </c>
      <c r="R89" s="229">
        <f>Q89*H89</f>
        <v>0</v>
      </c>
      <c r="S89" s="229">
        <v>0</v>
      </c>
      <c r="T89" s="230">
        <f>S89*H89</f>
        <v>0</v>
      </c>
      <c r="AR89" s="23" t="s">
        <v>557</v>
      </c>
      <c r="AT89" s="23" t="s">
        <v>156</v>
      </c>
      <c r="AU89" s="23" t="s">
        <v>88</v>
      </c>
      <c r="AY89" s="23" t="s">
        <v>154</v>
      </c>
      <c r="BE89" s="231">
        <f>IF(N89="základní",J89,0)</f>
        <v>0</v>
      </c>
      <c r="BF89" s="231">
        <f>IF(N89="snížená",J89,0)</f>
        <v>0</v>
      </c>
      <c r="BG89" s="231">
        <f>IF(N89="zákl. přenesená",J89,0)</f>
        <v>0</v>
      </c>
      <c r="BH89" s="231">
        <f>IF(N89="sníž. přenesená",J89,0)</f>
        <v>0</v>
      </c>
      <c r="BI89" s="231">
        <f>IF(N89="nulová",J89,0)</f>
        <v>0</v>
      </c>
      <c r="BJ89" s="23" t="s">
        <v>86</v>
      </c>
      <c r="BK89" s="231">
        <f>ROUND(I89*H89,2)</f>
        <v>0</v>
      </c>
      <c r="BL89" s="23" t="s">
        <v>557</v>
      </c>
      <c r="BM89" s="23" t="s">
        <v>558</v>
      </c>
    </row>
    <row r="90" s="1" customFormat="1">
      <c r="B90" s="45"/>
      <c r="C90" s="73"/>
      <c r="D90" s="232" t="s">
        <v>275</v>
      </c>
      <c r="E90" s="73"/>
      <c r="F90" s="233" t="s">
        <v>559</v>
      </c>
      <c r="G90" s="73"/>
      <c r="H90" s="73"/>
      <c r="I90" s="190"/>
      <c r="J90" s="73"/>
      <c r="K90" s="73"/>
      <c r="L90" s="71"/>
      <c r="M90" s="234"/>
      <c r="N90" s="46"/>
      <c r="O90" s="46"/>
      <c r="P90" s="46"/>
      <c r="Q90" s="46"/>
      <c r="R90" s="46"/>
      <c r="S90" s="46"/>
      <c r="T90" s="94"/>
      <c r="AT90" s="23" t="s">
        <v>275</v>
      </c>
      <c r="AU90" s="23" t="s">
        <v>88</v>
      </c>
    </row>
    <row r="91" s="1" customFormat="1" ht="22.8" customHeight="1">
      <c r="B91" s="45"/>
      <c r="C91" s="256" t="s">
        <v>176</v>
      </c>
      <c r="D91" s="256" t="s">
        <v>198</v>
      </c>
      <c r="E91" s="257" t="s">
        <v>560</v>
      </c>
      <c r="F91" s="258" t="s">
        <v>561</v>
      </c>
      <c r="G91" s="259" t="s">
        <v>328</v>
      </c>
      <c r="H91" s="260">
        <v>2</v>
      </c>
      <c r="I91" s="261"/>
      <c r="J91" s="262">
        <f>ROUND(I91*H91,2)</f>
        <v>0</v>
      </c>
      <c r="K91" s="258" t="s">
        <v>160</v>
      </c>
      <c r="L91" s="263"/>
      <c r="M91" s="264" t="s">
        <v>76</v>
      </c>
      <c r="N91" s="265" t="s">
        <v>48</v>
      </c>
      <c r="O91" s="46"/>
      <c r="P91" s="229">
        <f>O91*H91</f>
        <v>0</v>
      </c>
      <c r="Q91" s="229">
        <v>0.72750000000000004</v>
      </c>
      <c r="R91" s="229">
        <f>Q91*H91</f>
        <v>1.4550000000000001</v>
      </c>
      <c r="S91" s="229">
        <v>0</v>
      </c>
      <c r="T91" s="230">
        <f>S91*H91</f>
        <v>0</v>
      </c>
      <c r="AR91" s="23" t="s">
        <v>212</v>
      </c>
      <c r="AT91" s="23" t="s">
        <v>198</v>
      </c>
      <c r="AU91" s="23" t="s">
        <v>88</v>
      </c>
      <c r="AY91" s="23" t="s">
        <v>154</v>
      </c>
      <c r="BE91" s="231">
        <f>IF(N91="základní",J91,0)</f>
        <v>0</v>
      </c>
      <c r="BF91" s="231">
        <f>IF(N91="snížená",J91,0)</f>
        <v>0</v>
      </c>
      <c r="BG91" s="231">
        <f>IF(N91="zákl. přenesená",J91,0)</f>
        <v>0</v>
      </c>
      <c r="BH91" s="231">
        <f>IF(N91="sníž. přenesená",J91,0)</f>
        <v>0</v>
      </c>
      <c r="BI91" s="231">
        <f>IF(N91="nulová",J91,0)</f>
        <v>0</v>
      </c>
      <c r="BJ91" s="23" t="s">
        <v>86</v>
      </c>
      <c r="BK91" s="231">
        <f>ROUND(I91*H91,2)</f>
        <v>0</v>
      </c>
      <c r="BL91" s="23" t="s">
        <v>212</v>
      </c>
      <c r="BM91" s="23" t="s">
        <v>562</v>
      </c>
    </row>
    <row r="92" s="12" customFormat="1">
      <c r="B92" s="245"/>
      <c r="C92" s="246"/>
      <c r="D92" s="232" t="s">
        <v>165</v>
      </c>
      <c r="E92" s="247" t="s">
        <v>76</v>
      </c>
      <c r="F92" s="248" t="s">
        <v>88</v>
      </c>
      <c r="G92" s="246"/>
      <c r="H92" s="249">
        <v>2</v>
      </c>
      <c r="I92" s="250"/>
      <c r="J92" s="246"/>
      <c r="K92" s="246"/>
      <c r="L92" s="251"/>
      <c r="M92" s="252"/>
      <c r="N92" s="253"/>
      <c r="O92" s="253"/>
      <c r="P92" s="253"/>
      <c r="Q92" s="253"/>
      <c r="R92" s="253"/>
      <c r="S92" s="253"/>
      <c r="T92" s="254"/>
      <c r="AT92" s="255" t="s">
        <v>165</v>
      </c>
      <c r="AU92" s="255" t="s">
        <v>88</v>
      </c>
      <c r="AV92" s="12" t="s">
        <v>88</v>
      </c>
      <c r="AW92" s="12" t="s">
        <v>40</v>
      </c>
      <c r="AX92" s="12" t="s">
        <v>86</v>
      </c>
      <c r="AY92" s="255" t="s">
        <v>154</v>
      </c>
    </row>
    <row r="93" s="10" customFormat="1" ht="22.32" customHeight="1">
      <c r="B93" s="204"/>
      <c r="C93" s="205"/>
      <c r="D93" s="206" t="s">
        <v>77</v>
      </c>
      <c r="E93" s="218" t="s">
        <v>232</v>
      </c>
      <c r="F93" s="218" t="s">
        <v>233</v>
      </c>
      <c r="G93" s="205"/>
      <c r="H93" s="205"/>
      <c r="I93" s="208"/>
      <c r="J93" s="219">
        <f>BK93</f>
        <v>0</v>
      </c>
      <c r="K93" s="205"/>
      <c r="L93" s="210"/>
      <c r="M93" s="211"/>
      <c r="N93" s="212"/>
      <c r="O93" s="212"/>
      <c r="P93" s="213">
        <f>SUM(P94:P96)</f>
        <v>0</v>
      </c>
      <c r="Q93" s="212"/>
      <c r="R93" s="213">
        <f>SUM(R94:R96)</f>
        <v>0</v>
      </c>
      <c r="S93" s="212"/>
      <c r="T93" s="214">
        <f>SUM(T94:T96)</f>
        <v>0</v>
      </c>
      <c r="AR93" s="215" t="s">
        <v>86</v>
      </c>
      <c r="AT93" s="216" t="s">
        <v>77</v>
      </c>
      <c r="AU93" s="216" t="s">
        <v>88</v>
      </c>
      <c r="AY93" s="215" t="s">
        <v>154</v>
      </c>
      <c r="BK93" s="217">
        <f>SUM(BK94:BK96)</f>
        <v>0</v>
      </c>
    </row>
    <row r="94" s="1" customFormat="1" ht="22.8" customHeight="1">
      <c r="B94" s="45"/>
      <c r="C94" s="220" t="s">
        <v>161</v>
      </c>
      <c r="D94" s="220" t="s">
        <v>156</v>
      </c>
      <c r="E94" s="221" t="s">
        <v>385</v>
      </c>
      <c r="F94" s="222" t="s">
        <v>386</v>
      </c>
      <c r="G94" s="223" t="s">
        <v>170</v>
      </c>
      <c r="H94" s="224">
        <v>1.03</v>
      </c>
      <c r="I94" s="225"/>
      <c r="J94" s="226">
        <f>ROUND(I94*H94,2)</f>
        <v>0</v>
      </c>
      <c r="K94" s="222" t="s">
        <v>76</v>
      </c>
      <c r="L94" s="71"/>
      <c r="M94" s="227" t="s">
        <v>76</v>
      </c>
      <c r="N94" s="228" t="s">
        <v>48</v>
      </c>
      <c r="O94" s="46"/>
      <c r="P94" s="229">
        <f>O94*H94</f>
        <v>0</v>
      </c>
      <c r="Q94" s="229">
        <v>0</v>
      </c>
      <c r="R94" s="229">
        <f>Q94*H94</f>
        <v>0</v>
      </c>
      <c r="S94" s="229">
        <v>0</v>
      </c>
      <c r="T94" s="230">
        <f>S94*H94</f>
        <v>0</v>
      </c>
      <c r="AR94" s="23" t="s">
        <v>161</v>
      </c>
      <c r="AT94" s="23" t="s">
        <v>156</v>
      </c>
      <c r="AU94" s="23" t="s">
        <v>176</v>
      </c>
      <c r="AY94" s="23" t="s">
        <v>154</v>
      </c>
      <c r="BE94" s="231">
        <f>IF(N94="základní",J94,0)</f>
        <v>0</v>
      </c>
      <c r="BF94" s="231">
        <f>IF(N94="snížená",J94,0)</f>
        <v>0</v>
      </c>
      <c r="BG94" s="231">
        <f>IF(N94="zákl. přenesená",J94,0)</f>
        <v>0</v>
      </c>
      <c r="BH94" s="231">
        <f>IF(N94="sníž. přenesená",J94,0)</f>
        <v>0</v>
      </c>
      <c r="BI94" s="231">
        <f>IF(N94="nulová",J94,0)</f>
        <v>0</v>
      </c>
      <c r="BJ94" s="23" t="s">
        <v>86</v>
      </c>
      <c r="BK94" s="231">
        <f>ROUND(I94*H94,2)</f>
        <v>0</v>
      </c>
      <c r="BL94" s="23" t="s">
        <v>161</v>
      </c>
      <c r="BM94" s="23" t="s">
        <v>563</v>
      </c>
    </row>
    <row r="95" s="11" customFormat="1">
      <c r="B95" s="235"/>
      <c r="C95" s="236"/>
      <c r="D95" s="232" t="s">
        <v>165</v>
      </c>
      <c r="E95" s="237" t="s">
        <v>76</v>
      </c>
      <c r="F95" s="238" t="s">
        <v>360</v>
      </c>
      <c r="G95" s="236"/>
      <c r="H95" s="237" t="s">
        <v>76</v>
      </c>
      <c r="I95" s="239"/>
      <c r="J95" s="236"/>
      <c r="K95" s="236"/>
      <c r="L95" s="240"/>
      <c r="M95" s="241"/>
      <c r="N95" s="242"/>
      <c r="O95" s="242"/>
      <c r="P95" s="242"/>
      <c r="Q95" s="242"/>
      <c r="R95" s="242"/>
      <c r="S95" s="242"/>
      <c r="T95" s="243"/>
      <c r="AT95" s="244" t="s">
        <v>165</v>
      </c>
      <c r="AU95" s="244" t="s">
        <v>176</v>
      </c>
      <c r="AV95" s="11" t="s">
        <v>86</v>
      </c>
      <c r="AW95" s="11" t="s">
        <v>40</v>
      </c>
      <c r="AX95" s="11" t="s">
        <v>78</v>
      </c>
      <c r="AY95" s="244" t="s">
        <v>154</v>
      </c>
    </row>
    <row r="96" s="12" customFormat="1">
      <c r="B96" s="245"/>
      <c r="C96" s="246"/>
      <c r="D96" s="232" t="s">
        <v>165</v>
      </c>
      <c r="E96" s="247" t="s">
        <v>76</v>
      </c>
      <c r="F96" s="248" t="s">
        <v>564</v>
      </c>
      <c r="G96" s="246"/>
      <c r="H96" s="249">
        <v>1.03</v>
      </c>
      <c r="I96" s="250"/>
      <c r="J96" s="246"/>
      <c r="K96" s="246"/>
      <c r="L96" s="251"/>
      <c r="M96" s="266"/>
      <c r="N96" s="267"/>
      <c r="O96" s="267"/>
      <c r="P96" s="267"/>
      <c r="Q96" s="267"/>
      <c r="R96" s="267"/>
      <c r="S96" s="267"/>
      <c r="T96" s="268"/>
      <c r="AT96" s="255" t="s">
        <v>165</v>
      </c>
      <c r="AU96" s="255" t="s">
        <v>176</v>
      </c>
      <c r="AV96" s="12" t="s">
        <v>88</v>
      </c>
      <c r="AW96" s="12" t="s">
        <v>40</v>
      </c>
      <c r="AX96" s="12" t="s">
        <v>86</v>
      </c>
      <c r="AY96" s="255" t="s">
        <v>154</v>
      </c>
    </row>
    <row r="97" s="1" customFormat="1" ht="6.96" customHeight="1">
      <c r="B97" s="66"/>
      <c r="C97" s="67"/>
      <c r="D97" s="67"/>
      <c r="E97" s="67"/>
      <c r="F97" s="67"/>
      <c r="G97" s="67"/>
      <c r="H97" s="67"/>
      <c r="I97" s="165"/>
      <c r="J97" s="67"/>
      <c r="K97" s="67"/>
      <c r="L97" s="71"/>
    </row>
  </sheetData>
  <sheetProtection sheet="1" autoFilter="0" formatColumns="0" formatRows="0" objects="1" scenarios="1" spinCount="100000" saltValue="/aKbH1e8QmI0VYyBB50bPnFD3LncxlBEgdAcOEiWKdTGrrbWI0bYGkB2phSQ70XxEruMFxl2Aj8sRyKYdGVeMg==" hashValue="DrLBUDcIJ2E+mkumAhXBW1ODCDLf3ID5g9qIhngvJlJ62ZIaHsmWskOd8adw7alTzJpdxH4MfhBix4fO+nLczA==" algorithmName="SHA-512" password="CC35"/>
  <autoFilter ref="C79:K96"/>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HAVELNB\Havel</dc:creator>
  <cp:lastModifiedBy>HAVELNB\Havel</cp:lastModifiedBy>
  <dcterms:created xsi:type="dcterms:W3CDTF">2018-01-26T14:55:51Z</dcterms:created>
  <dcterms:modified xsi:type="dcterms:W3CDTF">2018-01-26T14:56:09Z</dcterms:modified>
</cp:coreProperties>
</file>